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updateLinks="never" codeName="ThisWorkbook" defaultThemeVersion="124226"/>
  <bookViews>
    <workbookView xWindow="-105" yWindow="-105" windowWidth="23250" windowHeight="12450" tabRatio="812" firstSheet="106" activeTab="108"/>
  </bookViews>
  <sheets>
    <sheet name="Sheet1" sheetId="10" state="hidden" r:id="rId1"/>
    <sheet name="Sheet2" sheetId="11" state="hidden" r:id="rId2"/>
    <sheet name="Sheet3" sheetId="12" state="hidden" r:id="rId3"/>
    <sheet name="Sheet4" sheetId="13" state="hidden" r:id="rId4"/>
    <sheet name="Sheet5" sheetId="14" state="hidden" r:id="rId5"/>
    <sheet name="Sheet6" sheetId="15" state="hidden" r:id="rId6"/>
    <sheet name="Sheet7" sheetId="16" state="hidden" r:id="rId7"/>
    <sheet name="Sheet8" sheetId="17" state="hidden" r:id="rId8"/>
    <sheet name="Kangatang" sheetId="32" state="veryHidden" r:id="rId9"/>
    <sheet name="Kangatang_2" sheetId="33" state="veryHidden" r:id="rId10"/>
    <sheet name="Kangatang_3" sheetId="34" state="veryHidden" r:id="rId11"/>
    <sheet name="Kangatang_4" sheetId="35" state="veryHidden" r:id="rId12"/>
    <sheet name="Kangatang_5" sheetId="36" state="veryHidden" r:id="rId13"/>
    <sheet name="Kangatang_6" sheetId="37" state="veryHidden" r:id="rId14"/>
    <sheet name="Kangatang_7" sheetId="38" state="veryHidden" r:id="rId15"/>
    <sheet name="Kangatang_8" sheetId="39" state="veryHidden" r:id="rId16"/>
    <sheet name="XXXXXXXXXXX" sheetId="40" state="veryHidden" r:id="rId17"/>
    <sheet name="Kangatang_9" sheetId="41" state="veryHidden" r:id="rId18"/>
    <sheet name="Kangatang_10" sheetId="42" state="veryHidden" r:id="rId19"/>
    <sheet name="Kangatang_11" sheetId="43" state="veryHidden" r:id="rId20"/>
    <sheet name="Kangatang_12" sheetId="44" state="veryHidden" r:id="rId21"/>
    <sheet name="Kangatang_13" sheetId="45" state="veryHidden" r:id="rId22"/>
    <sheet name="Kangatang_14" sheetId="46" state="veryHidden" r:id="rId23"/>
    <sheet name="Kangatang_15" sheetId="47" state="veryHidden" r:id="rId24"/>
    <sheet name="Kangatang_16" sheetId="48" state="veryHidden" r:id="rId25"/>
    <sheet name="Kangatang_17" sheetId="49" state="veryHidden" r:id="rId26"/>
    <sheet name="Kangatang_18" sheetId="50" state="veryHidden" r:id="rId27"/>
    <sheet name="Kangatang_19" sheetId="51" state="veryHidden" r:id="rId28"/>
    <sheet name="Kangatang_20" sheetId="52" state="veryHidden" r:id="rId29"/>
    <sheet name="Kangatang_21" sheetId="53" state="veryHidden" r:id="rId30"/>
    <sheet name="Kangatang_22" sheetId="54" state="veryHidden" r:id="rId31"/>
    <sheet name="Kangatang_23" sheetId="55" state="veryHidden" r:id="rId32"/>
    <sheet name="Kangatang_24" sheetId="56" state="veryHidden" r:id="rId33"/>
    <sheet name="Kangatang_25" sheetId="57" state="veryHidden" r:id="rId34"/>
    <sheet name="Kangatang_26" sheetId="58" state="veryHidden" r:id="rId35"/>
    <sheet name="Kangatang_27" sheetId="59" state="veryHidden" r:id="rId36"/>
    <sheet name="Kangatang_28" sheetId="60" state="veryHidden" r:id="rId37"/>
    <sheet name="Kangatang_29" sheetId="61" state="veryHidden" r:id="rId38"/>
    <sheet name="Kangatang_30" sheetId="62" state="veryHidden" r:id="rId39"/>
    <sheet name="Kangatang_31" sheetId="63" state="veryHidden" r:id="rId40"/>
    <sheet name="Kangatang_32" sheetId="64" state="veryHidden" r:id="rId41"/>
    <sheet name="Kangatang_33" sheetId="65" state="veryHidden" r:id="rId42"/>
    <sheet name="Kangatang_34" sheetId="66" state="veryHidden" r:id="rId43"/>
    <sheet name="Kangatang_35" sheetId="67" state="veryHidden" r:id="rId44"/>
    <sheet name="Kangatang_36" sheetId="68" state="veryHidden" r:id="rId45"/>
    <sheet name="Kangatang_37" sheetId="69" state="veryHidden" r:id="rId46"/>
    <sheet name="Kangatang_38" sheetId="70" state="veryHidden" r:id="rId47"/>
    <sheet name="Kangatang_39" sheetId="71" state="veryHidden" r:id="rId48"/>
    <sheet name="Kangatang_40" sheetId="72" state="veryHidden" r:id="rId49"/>
    <sheet name="Kangatang_41" sheetId="73" state="veryHidden" r:id="rId50"/>
    <sheet name="Kangatang_42" sheetId="74" state="veryHidden" r:id="rId51"/>
    <sheet name="Kangatang_43" sheetId="75" state="veryHidden" r:id="rId52"/>
    <sheet name="Kangatang_44" sheetId="76" state="veryHidden" r:id="rId53"/>
    <sheet name="Kangatang_45" sheetId="77" state="veryHidden" r:id="rId54"/>
    <sheet name="Kangatang_46" sheetId="78" state="veryHidden" r:id="rId55"/>
    <sheet name="Kangatang_47" sheetId="79" state="veryHidden" r:id="rId56"/>
    <sheet name="Kangatang_48" sheetId="80" state="veryHidden" r:id="rId57"/>
    <sheet name="Kangatang_49" sheetId="81" state="veryHidden" r:id="rId58"/>
    <sheet name="Kangatang_50" sheetId="82" state="veryHidden" r:id="rId59"/>
    <sheet name="Kangatang_51" sheetId="83" state="veryHidden" r:id="rId60"/>
    <sheet name="Kangatang_52" sheetId="84" state="veryHidden" r:id="rId61"/>
    <sheet name="Kangatang_53" sheetId="85" state="veryHidden" r:id="rId62"/>
    <sheet name="Kangatang_54" sheetId="86" state="veryHidden" r:id="rId63"/>
    <sheet name="Kangatang_55" sheetId="87" state="veryHidden" r:id="rId64"/>
    <sheet name="Kangatang_56" sheetId="88" state="veryHidden" r:id="rId65"/>
    <sheet name="Kangatang_57" sheetId="89" state="veryHidden" r:id="rId66"/>
    <sheet name="Kangatang_58" sheetId="90" state="veryHidden" r:id="rId67"/>
    <sheet name="Kangatang_59" sheetId="91" state="veryHidden" r:id="rId68"/>
    <sheet name="Kangatang_60" sheetId="92" state="veryHidden" r:id="rId69"/>
    <sheet name="Kangatang_61" sheetId="93" state="veryHidden" r:id="rId70"/>
    <sheet name="Kangatang_62" sheetId="94" state="veryHidden" r:id="rId71"/>
    <sheet name="Kangatang_63" sheetId="95" state="veryHidden" r:id="rId72"/>
    <sheet name="Kangatang_64" sheetId="96" state="veryHidden" r:id="rId73"/>
    <sheet name="Kangatang_65" sheetId="97" state="veryHidden" r:id="rId74"/>
    <sheet name="Kangatang_66" sheetId="98" state="veryHidden" r:id="rId75"/>
    <sheet name="Kangatang_67" sheetId="99" state="veryHidden" r:id="rId76"/>
    <sheet name="Kangatang_68" sheetId="100" state="veryHidden" r:id="rId77"/>
    <sheet name="Kangatang_69" sheetId="101" state="veryHidden" r:id="rId78"/>
    <sheet name="Kangatang_70" sheetId="102" state="veryHidden" r:id="rId79"/>
    <sheet name="foxz" sheetId="106" state="hidden" r:id="rId80"/>
    <sheet name="foxz_2" sheetId="111" state="veryHidden" r:id="rId81"/>
    <sheet name="foxz_3" sheetId="112" state="veryHidden" r:id="rId82"/>
    <sheet name="foxz_4" sheetId="113" state="veryHidden" r:id="rId83"/>
    <sheet name="foxz_5" sheetId="114" state="veryHidden" r:id="rId84"/>
    <sheet name="foxz_6" sheetId="115" state="veryHidden" r:id="rId85"/>
    <sheet name="foxz_7" sheetId="116" state="veryHidden" r:id="rId86"/>
    <sheet name="foxz_8" sheetId="117" state="veryHidden" r:id="rId87"/>
    <sheet name="foxz_9" sheetId="118" state="veryHidden" r:id="rId88"/>
    <sheet name="B3-CT GNBV" sheetId="25" state="hidden" r:id="rId89"/>
    <sheet name="foxz_10" sheetId="121" state="veryHidden" r:id="rId90"/>
    <sheet name="foxz_11" sheetId="122" state="veryHidden" r:id="rId91"/>
    <sheet name="foxz_12" sheetId="123" state="veryHidden" r:id="rId92"/>
    <sheet name="foxz_13" sheetId="124" state="veryHidden" r:id="rId93"/>
    <sheet name="foxz_14" sheetId="125" state="veryHidden" r:id="rId94"/>
    <sheet name="foxz_15" sheetId="127" state="veryHidden" r:id="rId95"/>
    <sheet name="foxz_16" sheetId="128" state="veryHidden" r:id="rId96"/>
    <sheet name="foxz_17" sheetId="129" state="veryHidden" r:id="rId97"/>
    <sheet name="foxz_18" sheetId="130" state="veryHidden" r:id="rId98"/>
    <sheet name="foxz_19" sheetId="131" state="veryHidden" r:id="rId99"/>
    <sheet name="Bieu 01 DC" sheetId="120" state="hidden" r:id="rId100"/>
    <sheet name="foxz_20" sheetId="132" state="veryHidden" r:id="rId101"/>
    <sheet name="foxz_21" sheetId="133" state="veryHidden" r:id="rId102"/>
    <sheet name="foxz_22" sheetId="134" state="veryHidden" r:id="rId103"/>
    <sheet name="foxz_23" sheetId="135" state="veryHidden" r:id="rId104"/>
    <sheet name="foxz_24" sheetId="136" state="veryHidden" r:id="rId105"/>
    <sheet name="foxz_25" sheetId="137" state="veryHidden" r:id="rId106"/>
    <sheet name="B01- MTQG GN" sheetId="126" r:id="rId107"/>
    <sheet name="B02- HT hộ nghèo, NCCCM" sheetId="138" state="hidden" r:id="rId108"/>
    <sheet name="HT NCC" sheetId="139" r:id="rId109"/>
  </sheets>
  <definedNames>
    <definedName name="_xlnm.Print_Area" localSheetId="106">'B01- MTQG GN'!$A$1:$G$28</definedName>
    <definedName name="_xlnm.Print_Area" localSheetId="107">'B02- HT hộ nghèo, NCCCM'!$A$1:$G$28</definedName>
    <definedName name="_xlnm.Print_Area" localSheetId="88">'B3-CT GNBV'!$A$1:$F$60</definedName>
    <definedName name="_xlnm.Print_Area" localSheetId="99">'Bieu 01 DC'!$A$1:$G$29</definedName>
    <definedName name="_xlnm.Print_Area" localSheetId="108">'HT NCC'!$A$1:$G$28</definedName>
    <definedName name="_xlnm.Print_Titles" localSheetId="106">'B01- MTQG GN'!$5:$6</definedName>
    <definedName name="_xlnm.Print_Titles" localSheetId="88">'B3-CT GNBV'!$5:$6</definedName>
    <definedName name="_xlnm.Print_Titles" localSheetId="99">'Bieu 01 DC'!$6:$9</definedName>
    <definedName name="_xlnm.Print_Titles" localSheetId="108">'HT NCC'!$6:$6</definedName>
  </definedNames>
  <calcPr calcId="144525"/>
</workbook>
</file>

<file path=xl/calcChain.xml><?xml version="1.0" encoding="utf-8"?>
<calcChain xmlns="http://schemas.openxmlformats.org/spreadsheetml/2006/main">
  <c r="A3" i="139" l="1"/>
  <c r="E28" i="139" l="1"/>
  <c r="E27" i="139"/>
  <c r="E26" i="139"/>
  <c r="E25" i="139"/>
  <c r="F24" i="139"/>
  <c r="E24" i="139" s="1"/>
  <c r="E23" i="139"/>
  <c r="E22" i="139"/>
  <c r="E21" i="139"/>
  <c r="E20" i="139"/>
  <c r="E19" i="139"/>
  <c r="E18" i="139"/>
  <c r="E17" i="139"/>
  <c r="E16" i="139"/>
  <c r="E15" i="139"/>
  <c r="E14" i="139"/>
  <c r="E13" i="139"/>
  <c r="E12" i="139"/>
  <c r="F11" i="139"/>
  <c r="E11" i="139"/>
  <c r="E10" i="139"/>
  <c r="F9" i="139"/>
  <c r="E9" i="139" l="1"/>
  <c r="F8" i="139"/>
  <c r="E8" i="139" s="1"/>
  <c r="A3" i="138" l="1"/>
  <c r="E28" i="138"/>
  <c r="E27" i="138"/>
  <c r="E26" i="138"/>
  <c r="E25" i="138"/>
  <c r="F24" i="138"/>
  <c r="E23" i="138"/>
  <c r="E22" i="138"/>
  <c r="E21" i="138"/>
  <c r="E20" i="138"/>
  <c r="E19" i="138"/>
  <c r="E18" i="138"/>
  <c r="E17" i="138"/>
  <c r="E16" i="138"/>
  <c r="E15" i="138"/>
  <c r="E14" i="138"/>
  <c r="E13" i="138"/>
  <c r="E12" i="138"/>
  <c r="F11" i="138"/>
  <c r="F9" i="138" s="1"/>
  <c r="F8" i="138" s="1"/>
  <c r="E10" i="138"/>
  <c r="F28" i="126"/>
  <c r="E28" i="126" s="1"/>
  <c r="F27" i="126"/>
  <c r="E27" i="126" s="1"/>
  <c r="F26" i="126"/>
  <c r="E26" i="126" s="1"/>
  <c r="F25" i="126"/>
  <c r="E25" i="126" s="1"/>
  <c r="F24" i="126"/>
  <c r="E24" i="126" s="1"/>
  <c r="F23" i="126"/>
  <c r="E23" i="126" s="1"/>
  <c r="F22" i="126"/>
  <c r="E22" i="126" s="1"/>
  <c r="F20" i="126"/>
  <c r="E20" i="126" s="1"/>
  <c r="F19" i="126"/>
  <c r="E19" i="126" s="1"/>
  <c r="F18" i="126"/>
  <c r="E18" i="126" s="1"/>
  <c r="F17" i="126"/>
  <c r="E17" i="126" s="1"/>
  <c r="F16" i="126"/>
  <c r="E16" i="126" s="1"/>
  <c r="F15" i="126"/>
  <c r="E15" i="126" s="1"/>
  <c r="F14" i="126"/>
  <c r="E14" i="126" s="1"/>
  <c r="F13" i="126"/>
  <c r="E13" i="126" s="1"/>
  <c r="F12" i="126"/>
  <c r="E12" i="126" s="1"/>
  <c r="F11" i="126"/>
  <c r="E11" i="126" s="1"/>
  <c r="F10" i="126"/>
  <c r="E10" i="126" s="1"/>
  <c r="E11" i="138" l="1"/>
  <c r="E24" i="138"/>
  <c r="E9" i="138"/>
  <c r="E9" i="126"/>
  <c r="E21" i="126"/>
  <c r="F9" i="126"/>
  <c r="F21" i="126"/>
  <c r="E8" i="138" l="1"/>
  <c r="F7" i="126"/>
  <c r="E7" i="126"/>
  <c r="F29" i="120"/>
  <c r="E27" i="120"/>
  <c r="D27" i="120"/>
  <c r="C27" i="120"/>
  <c r="C24" i="120"/>
  <c r="C23" i="120" s="1"/>
  <c r="D24" i="120"/>
  <c r="D23" i="120" s="1"/>
  <c r="E24" i="120"/>
  <c r="F25" i="120"/>
  <c r="F26" i="120"/>
  <c r="F27" i="120" l="1"/>
  <c r="E23" i="120"/>
  <c r="F24" i="120"/>
  <c r="F23" i="120" l="1"/>
  <c r="F28" i="120"/>
  <c r="F22" i="120"/>
  <c r="F21" i="120"/>
  <c r="F20" i="120"/>
  <c r="F19" i="120"/>
  <c r="E18" i="120"/>
  <c r="D18" i="120"/>
  <c r="C18" i="120"/>
  <c r="F17" i="120"/>
  <c r="F16" i="120"/>
  <c r="E15" i="120"/>
  <c r="D15" i="120"/>
  <c r="C15" i="120"/>
  <c r="F14" i="120"/>
  <c r="F13" i="120"/>
  <c r="F12" i="120"/>
  <c r="E11" i="120"/>
  <c r="D11" i="120"/>
  <c r="C11" i="120"/>
  <c r="F11" i="120" l="1"/>
  <c r="F15" i="120"/>
  <c r="E10" i="120"/>
  <c r="C10" i="120"/>
  <c r="F18" i="120"/>
  <c r="F10" i="120" l="1"/>
  <c r="D10" i="120"/>
  <c r="E20" i="25" l="1"/>
  <c r="A3" i="25"/>
  <c r="E55" i="25"/>
  <c r="E52" i="25"/>
  <c r="E48" i="25"/>
  <c r="E57" i="25"/>
  <c r="E36" i="25"/>
  <c r="E35" i="25" s="1"/>
  <c r="E33" i="25"/>
  <c r="E27" i="25"/>
  <c r="E22" i="25"/>
  <c r="E9" i="25"/>
  <c r="E47" i="25" l="1"/>
  <c r="E19" i="25"/>
  <c r="E8" i="25" s="1"/>
</calcChain>
</file>

<file path=xl/sharedStrings.xml><?xml version="1.0" encoding="utf-8"?>
<sst xmlns="http://schemas.openxmlformats.org/spreadsheetml/2006/main" count="481" uniqueCount="217">
  <si>
    <t>STT</t>
  </si>
  <si>
    <t xml:space="preserve">Nội dung </t>
  </si>
  <si>
    <t>Ghi chú</t>
  </si>
  <si>
    <t>A</t>
  </si>
  <si>
    <t>B</t>
  </si>
  <si>
    <t>Xã Vàng San</t>
  </si>
  <si>
    <t>Xã Mù Cả</t>
  </si>
  <si>
    <t>Xã Mường Tè</t>
  </si>
  <si>
    <t>Xã Bum Nưa</t>
  </si>
  <si>
    <t>Xã Ka Lăng</t>
  </si>
  <si>
    <t>Xã Bum Tở</t>
  </si>
  <si>
    <t>Xã Pa Vệ Sủ</t>
  </si>
  <si>
    <t>I</t>
  </si>
  <si>
    <t xml:space="preserve"> - </t>
  </si>
  <si>
    <t>II</t>
  </si>
  <si>
    <t xml:space="preserve"> -</t>
  </si>
  <si>
    <t xml:space="preserve">Tổng cộng </t>
  </si>
  <si>
    <t>Xã Pa Ủ</t>
  </si>
  <si>
    <t>III</t>
  </si>
  <si>
    <t>Xã Can Hồ</t>
  </si>
  <si>
    <t>Xã Nậm Khao</t>
  </si>
  <si>
    <t>Xã Tà Tổng</t>
  </si>
  <si>
    <t>Xã Tá Bạ</t>
  </si>
  <si>
    <t>Xã Thu Lũm</t>
  </si>
  <si>
    <t>ĐVT: Triệu đồng</t>
  </si>
  <si>
    <t>UBND xã Tà Tổng</t>
  </si>
  <si>
    <t>UBND xã Ka Lăng</t>
  </si>
  <si>
    <t>UBND xã Pa Ủ</t>
  </si>
  <si>
    <t>UBND xã Thu Lũm</t>
  </si>
  <si>
    <t>UBND xã Mù Cả</t>
  </si>
  <si>
    <t>UBND xã Bum Tở</t>
  </si>
  <si>
    <t>UBND xã Tá Bạ</t>
  </si>
  <si>
    <t>UBND xã Pa Vệ Sủ</t>
  </si>
  <si>
    <t>UBND xã Nậm Khao</t>
  </si>
  <si>
    <t>UBND xã Can Hồ</t>
  </si>
  <si>
    <t>UBND xã Vàng San</t>
  </si>
  <si>
    <t>UBND xã Mường Tè</t>
  </si>
  <si>
    <t>UBND xã Bum Nưa</t>
  </si>
  <si>
    <t xml:space="preserve">Xã Can Hồ </t>
  </si>
  <si>
    <t xml:space="preserve">UBND xã Can Hồ </t>
  </si>
  <si>
    <t>Trung tâm GDNN-GDTX</t>
  </si>
  <si>
    <t>NỘI DUNG</t>
  </si>
  <si>
    <t>Địa điểm đầu tư</t>
  </si>
  <si>
    <t>Quy mô</t>
  </si>
  <si>
    <t>Kinh phí phân bổ</t>
  </si>
  <si>
    <t>Đơn vị thực hiện 
(Chủ đầu tư)</t>
  </si>
  <si>
    <t>Dự án 1. Hỗ trợ đầu tư phát triển hạ tầng kinh tế - xã hội các huyện nghèo</t>
  </si>
  <si>
    <t>Các xã</t>
  </si>
  <si>
    <t>Phòng Lao động - TBXH</t>
  </si>
  <si>
    <t>Dự án hỗ trợ chăn nuôi gia súc</t>
  </si>
  <si>
    <t>Dự án trồng cây dược liệu</t>
  </si>
  <si>
    <t xml:space="preserve">Trung tâm Dịch vụ nông nghiệp </t>
  </si>
  <si>
    <t>Trung tâm DVNN</t>
  </si>
  <si>
    <t>Phát triển mô hình giảm nghèo</t>
  </si>
  <si>
    <t>Dự án 3. Hỗ trợ phát triển sản xuất, cải thiện dinh dưỡng</t>
  </si>
  <si>
    <t>Tiểu dự án 1. Hỗ trợ phát triển sản xuất trong lĩnh vực nông nghiệp</t>
  </si>
  <si>
    <t>Dự án chăn nuôi gia súc và trồng trọt</t>
  </si>
  <si>
    <t>Tiểu dự án 2. Cải thiện dinh dưỡng</t>
  </si>
  <si>
    <t>IV</t>
  </si>
  <si>
    <t>Dự án 4. Phát triển giáo dục nghề nghiệp, việc làm bền vững</t>
  </si>
  <si>
    <t>Tiểu dự án 1. Phát triển giáo dục nghề nghiệp vùng nghèo, vùng khó khăn:</t>
  </si>
  <si>
    <t>Các xã, thị trấn</t>
  </si>
  <si>
    <t>Tiểu dự án 2. Hỗ trợ người lao động đi làm việc ở nước ngoài theo hợp đồng</t>
  </si>
  <si>
    <t>Tiểu dự án 3: Hỗ trợ việc làm bền vững</t>
  </si>
  <si>
    <t>Dự án quản lý lao động gắn với dữ liệu quốc gia về dân cư và các cơ sở dữ liệu khác; thu thập phân tích, dự báo thị trường cung - cầu lao động</t>
  </si>
  <si>
    <t>V</t>
  </si>
  <si>
    <t>Dự án 5. Hỗ trợ nhà ở cho hộ nghèo, hộ cận nghèo trên địa bàn các huyện nghèo</t>
  </si>
  <si>
    <t>Phòng Kinh tế và Hạ tầng</t>
  </si>
  <si>
    <t>VI</t>
  </si>
  <si>
    <t>Dự án 6. Truyền thông và giảm nghèo về thông tin</t>
  </si>
  <si>
    <t>Tiểu dự án 2: Truyền thông về giảm nghèo đa chiều</t>
  </si>
  <si>
    <t>Trung tâm VHTT và TT</t>
  </si>
  <si>
    <t>VII</t>
  </si>
  <si>
    <t>Dự án 7. Nâng cao năng lực và giám sát, đánh giá Chương trình</t>
  </si>
  <si>
    <t>Tiểu dự án 1. Nâng cao năng lực thực hiện Chương trình</t>
  </si>
  <si>
    <t>Tiểu dự án 2. Giám sát, đánh giá</t>
  </si>
  <si>
    <t xml:space="preserve">TỔNG CỘNG </t>
  </si>
  <si>
    <t>Tiểu dự án 1: Duy tu bảo dưỡng</t>
  </si>
  <si>
    <t>Hỗ trợ đào tạo nghề cho người lao động thuộc hộ nghèo, hộ cận nghèo, người lao động có thu nhập thấp</t>
  </si>
  <si>
    <t>Hỗ trợ công tác tuyên tuyền; hỗ trợ lao động tham gia đào tạo, bồi dưỡng; tiền ăn, sinh hoạt phí, tiền ở trong thời gian tham gia đào tạo (Bao gồm cả thời gian tham gia giáo dục định hướng), trang cấp đồ dùng cá nhân thiết yếu, chi phí khám sức khỏe, hộ chiếu, thị thực và lý lịch tư pháp.</t>
  </si>
  <si>
    <t>BIỂU PHÂN BỔ CHI TIẾT KINH PHÍ SỰ NGHIỆP THỰC HIỆN CHƯƠNG TRÌNH MỤC TIÊU QUỐC GIA GIẢM NGHÈO BỀN VŨNG NĂM 2023</t>
  </si>
  <si>
    <t>Biểu số 03</t>
  </si>
  <si>
    <t>Phòng Y tế</t>
  </si>
  <si>
    <t>Biểu số 01</t>
  </si>
  <si>
    <r>
      <rPr>
        <b/>
        <i/>
        <u/>
        <sz val="12"/>
        <rFont val="Times New Roman"/>
        <family val="1"/>
      </rPr>
      <t>Ghi chú:</t>
    </r>
    <r>
      <rPr>
        <b/>
        <i/>
        <sz val="12"/>
        <rFont val="Times New Roman"/>
        <family val="1"/>
      </rPr>
      <t xml:space="preserve"> </t>
    </r>
    <r>
      <rPr>
        <sz val="12"/>
        <rFont val="Times New Roman"/>
        <family val="1"/>
      </rPr>
      <t xml:space="preserve"> Duy tu, bảo dưỡng công trình (Tiểu dự án 1, Dự án 1 thuộc Chương trình MTQG giảm nghèo bền vững): UBND các xã lựa chọn hoạt động duy tu bảo dưỡng cho phù hợp (duy tu bảo dưỡng hoặc sửa chữa nhỏ) và triển khai thực hiện công tác duy tu, bảo dưỡng đảm bảo theo quy định tại Điều 5, Điều 6 của Thông tư 46/2022/TT-BTC</t>
    </r>
  </si>
  <si>
    <t xml:space="preserve">Dự án nuôi ong mật </t>
  </si>
  <si>
    <t xml:space="preserve">Mô hình nuôi ong mật </t>
  </si>
  <si>
    <t>Dự án 2. Đa dạng hóa sinh kế, phát triển mô hình giảm nghèo</t>
  </si>
  <si>
    <t>Dự án hỗ trợ nông cụ</t>
  </si>
  <si>
    <t>Dự án hỗ trợ nông cụ và trồng trọt</t>
  </si>
  <si>
    <t>Dự án trồng trọt</t>
  </si>
  <si>
    <t>2.2</t>
  </si>
  <si>
    <t>2.3</t>
  </si>
  <si>
    <t>2.4</t>
  </si>
  <si>
    <t>2.5</t>
  </si>
  <si>
    <t>2.6</t>
  </si>
  <si>
    <t>2.7</t>
  </si>
  <si>
    <t>Phòng Lao động Thương binh và Xã hội</t>
  </si>
  <si>
    <t>BIỂU ĐIỀU CHỈNH DỰ TOÁN CHI THƯỜNG XUYÊN (VỐN CÂN ĐỐI NGÂN SÁCH HUYỆN) NĂM 2024</t>
  </si>
  <si>
    <t xml:space="preserve">Số liệu đã phê duyệt trước khi điều chỉnh </t>
  </si>
  <si>
    <t>Kinh phí</t>
  </si>
  <si>
    <t>Số liệu sau điều chỉnh</t>
  </si>
  <si>
    <t>Điều chỉnh giảm  (-)</t>
  </si>
  <si>
    <t>Điều chỉnh Tăng (+)</t>
  </si>
  <si>
    <t xml:space="preserve">Văn phòng HĐND và UBND </t>
  </si>
  <si>
    <t>Kinh phí hỗ trợ chính sách người làm bộ phận một cửa cấp huyện theo Nghị quyết số 15/2020/NQ-HĐND ngày 10/7/2020</t>
  </si>
  <si>
    <t>Hỗ trợ hoạt động Ban Chỉ đạo chống thất thu NSNN, thu hồi nợ đọng thuế trên địa bàn huyện Mường Tè</t>
  </si>
  <si>
    <t>Đặc thù huyện</t>
  </si>
  <si>
    <t xml:space="preserve">Phòng Nội vụ </t>
  </si>
  <si>
    <t>Kinh phí đào tạo bồi dưỡng</t>
  </si>
  <si>
    <t xml:space="preserve">Kinh phí khen thưởng </t>
  </si>
  <si>
    <t xml:space="preserve">Cấp thẻ BHYT cho đối tượng bảo trợ xã hội </t>
  </si>
  <si>
    <t>Cấp thẻ BHYT cho người có công với cách mạng</t>
  </si>
  <si>
    <t xml:space="preserve"> Kinh phí thực hiện các Nghị định: Số 20/NĐ-CP; số 76/NĐ-CP và một số nhiệm vụ chi khác</t>
  </si>
  <si>
    <t xml:space="preserve">Kinh phí chi trả trợ cấp qua hệ thống bưu điện </t>
  </si>
  <si>
    <t>Trung tâm Văn hóa, Thể thao và Truyền thông</t>
  </si>
  <si>
    <t>*</t>
  </si>
  <si>
    <t xml:space="preserve">Sự nghiệp văn hóa </t>
  </si>
  <si>
    <t>Hỗ trợ các hoạt động văn hóa</t>
  </si>
  <si>
    <t>Kinh phí tổ chức Ngày hội văn hóa, thể thao và du lịch huyện Mường Tè năm 2024</t>
  </si>
  <si>
    <t>Hỗ trợ các hoạt động thể thao</t>
  </si>
  <si>
    <t xml:space="preserve">Sự nghiệp thể thao </t>
  </si>
  <si>
    <t xml:space="preserve"> (Kèm theo Quyết định số:      /QĐ-UBND, ngày     /    /2025 của Ủy ban nhân dân huyện Mường Tè)</t>
  </si>
  <si>
    <t>Tên dự án</t>
  </si>
  <si>
    <t>Địa điểm
thực hiện</t>
  </si>
  <si>
    <t>Ghi chú
(Chủ đầu tư)</t>
  </si>
  <si>
    <t>Tổng cộng</t>
  </si>
  <si>
    <t>NSTW</t>
  </si>
  <si>
    <t>35 hộ</t>
  </si>
  <si>
    <t>262 hộ</t>
  </si>
  <si>
    <t>Hỗ trợ xây mới nhà ở</t>
  </si>
  <si>
    <t>228 hộ</t>
  </si>
  <si>
    <t>1.1</t>
  </si>
  <si>
    <t>52 hộ</t>
  </si>
  <si>
    <t>1.2</t>
  </si>
  <si>
    <t>30 hộ</t>
  </si>
  <si>
    <t>1.3</t>
  </si>
  <si>
    <t>1.4</t>
  </si>
  <si>
    <t>47 hộ</t>
  </si>
  <si>
    <t>1.5</t>
  </si>
  <si>
    <t>9 hộ</t>
  </si>
  <si>
    <t>1.6</t>
  </si>
  <si>
    <t>16 hộ</t>
  </si>
  <si>
    <t>1.7</t>
  </si>
  <si>
    <t>4 hộ</t>
  </si>
  <si>
    <t>1.8</t>
  </si>
  <si>
    <t>2 hộ</t>
  </si>
  <si>
    <t>1.9</t>
  </si>
  <si>
    <t>1.10</t>
  </si>
  <si>
    <t>14 hộ</t>
  </si>
  <si>
    <t>1.11</t>
  </si>
  <si>
    <t>17 hộ</t>
  </si>
  <si>
    <t>Hỗ trợ sửa chữa nhà ở</t>
  </si>
  <si>
    <t>34 hộ</t>
  </si>
  <si>
    <t>2.1</t>
  </si>
  <si>
    <t>15 hộ</t>
  </si>
  <si>
    <t>1 hộ</t>
  </si>
  <si>
    <t>6 hộ</t>
  </si>
  <si>
    <t>3 hộ</t>
  </si>
  <si>
    <t xml:space="preserve"> Tổng cộng: (1+2)</t>
  </si>
  <si>
    <t>Kế hoạch vốn 2025</t>
  </si>
  <si>
    <t>BIỂU PHÂN BỔ VỐN SỰ NGHIỆP THỰC HIỆN DỰ ÁN 5, 
CHƯƠNG TRÌNH MỤC TIÊU QUỐC GIA GIẢM NGHÈO BỀN VỮNG NĂM 2025</t>
  </si>
  <si>
    <t>Dự án 5 - Hỗ trợ nhà ở cho hộ nghèo, hộ cận nghèo</t>
  </si>
  <si>
    <t>Biểu số 02</t>
  </si>
  <si>
    <t>BIỂU PHÂN BỔ, BỔ SUNG KINH PHÍ  THỰC HIỆN CÁC CHẾ ĐỘ, CHÍNH SÁCH VÀ NHIỆM VỤ PHÁT SINH</t>
  </si>
  <si>
    <t xml:space="preserve">Tờ trình </t>
  </si>
  <si>
    <t xml:space="preserve">Đơn vị đề nghị </t>
  </si>
  <si>
    <t>Tỉnh bổ sung có mục tiêu cho NS huyện</t>
  </si>
  <si>
    <t>C</t>
  </si>
  <si>
    <t>D</t>
  </si>
  <si>
    <t>1=2+3+4+5</t>
  </si>
  <si>
    <t>Kinh phí thực hiện chương trình xóa nhà tạm, nhà dột nát cho hộ nghèo, hộ cận nghèo</t>
  </si>
  <si>
    <t>Xây mới 615 hộ; sửa chữa 113 hộ</t>
  </si>
  <si>
    <t>Thị trấn Mường Tè</t>
  </si>
  <si>
    <t>01/TT-BCH 25/4/2024</t>
  </si>
  <si>
    <t>xây mới 23, sửa 12</t>
  </si>
  <si>
    <t xml:space="preserve">Xã Vàng San </t>
  </si>
  <si>
    <t>xây mới 53, sửa 20</t>
  </si>
  <si>
    <t>Xây mới 50</t>
  </si>
  <si>
    <t>xây mới 38</t>
  </si>
  <si>
    <t>xây mới 37, sửa 14</t>
  </si>
  <si>
    <t xml:space="preserve">Xã Bum Tở </t>
  </si>
  <si>
    <t>Xây mới 34</t>
  </si>
  <si>
    <t>xây mới 28</t>
  </si>
  <si>
    <t xml:space="preserve">Xã Tà Tổng </t>
  </si>
  <si>
    <t>xây mới 74, sửa 37</t>
  </si>
  <si>
    <t>xây mới 20</t>
  </si>
  <si>
    <t>xây mới 58</t>
  </si>
  <si>
    <t xml:space="preserve">Xã Mù Cả </t>
  </si>
  <si>
    <t>xây mới 66, sửa 13</t>
  </si>
  <si>
    <t>xây mới 24</t>
  </si>
  <si>
    <t xml:space="preserve">Ka Lăng </t>
  </si>
  <si>
    <t>xây mới 91, sửa 1</t>
  </si>
  <si>
    <t>xây mới 19, sửa 16</t>
  </si>
  <si>
    <t>Kinh phí thực hiện hỗ trợ nhà ở người có công với cách mạng, thân nhân liệt sĩ</t>
  </si>
  <si>
    <t>Xây mới 01 nhà</t>
  </si>
  <si>
    <t>Xây mới 02 nhà</t>
  </si>
  <si>
    <t xml:space="preserve">Nguồn kinh phí </t>
  </si>
  <si>
    <t>Kinh phí Tỉnh bổ sung có mục tiêu cho NS huyện</t>
  </si>
  <si>
    <t>Xây mới 615 nhà; sửa chữa 113 nhà</t>
  </si>
  <si>
    <t>Xây mới 23 nhà, sửa 12 nhà</t>
  </si>
  <si>
    <t>Xây mới 53nhà , sửa 20 nhà</t>
  </si>
  <si>
    <t>Xây mới 50 nhà</t>
  </si>
  <si>
    <t>Xây mới 38 nhà</t>
  </si>
  <si>
    <t>Xây mới 37 nhà, sửa 14 nhà</t>
  </si>
  <si>
    <t>Xây mới 34 nhà</t>
  </si>
  <si>
    <t>Xây mới 28 nhà</t>
  </si>
  <si>
    <t>Xây mới 74 nhà, sửa 37 nhà</t>
  </si>
  <si>
    <t>Xây mới 20 nhà</t>
  </si>
  <si>
    <t>Xây mới 58 nhà</t>
  </si>
  <si>
    <t>Xây mới 66 nhà, sửa 13 nhà</t>
  </si>
  <si>
    <t>Xây mới 24 nhà</t>
  </si>
  <si>
    <t xml:space="preserve">Xã Ka Lăng </t>
  </si>
  <si>
    <t>Xây mới 91 nhà, sửa 01 nhà</t>
  </si>
  <si>
    <t>Xây mới 19 nhà, sửa 16 nhà</t>
  </si>
  <si>
    <t>(Kèm theo Nghị quyết số:       /NQ-HĐND, ngày  23 / 4  /2025 của HĐND huyện Mường Tè)</t>
  </si>
  <si>
    <t>BIỂU PHÂN BỔ, BỔ SUNG KINH PHÍ THỰC HIỆN CÁC CHẾ ĐỘ, 
CHÍNH SÁCH VÀ NHIỆM VỤ PHÁT SINH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</si>
</sst>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_);_(&quot;$&quot;* \(#,##0\);_(&quot;$&quot;* &quot;-&quot;_);_(@_)"/>
    <numFmt numFmtId="165" formatCode="_(* #,##0.00_);_(* \(#,##0.00\);_(* &quot;-&quot;??_);_(@_)"/>
    <numFmt numFmtId="166" formatCode="#,##0.000"/>
    <numFmt numFmtId="167" formatCode="_-* #,##0.00_-;\-* #,##0.00_-;_-* \-??_-;_-@_-"/>
    <numFmt numFmtId="168" formatCode="#,##0.0"/>
  </numFmts>
  <fonts count="28">
    <font>
      <sz val="11"/>
      <color theme="1"/>
      <name val="Calibri"/>
      <family val="2"/>
      <scheme val="minor"/>
    </font>
    <font>
      <sz val="12"/>
      <name val="Times New Roman"/>
      <family val="1"/>
    </font>
    <font>
      <sz val="11"/>
      <name val="Times New Roman"/>
      <family val="1"/>
    </font>
    <font>
      <b/>
      <sz val="11"/>
      <name val="Times New Roman"/>
      <family val="1"/>
    </font>
    <font>
      <sz val="10"/>
      <name val="Arial"/>
      <family val="2"/>
    </font>
    <font>
      <b/>
      <sz val="12"/>
      <name val="Times New Roman"/>
      <family val="1"/>
    </font>
    <font>
      <i/>
      <sz val="12"/>
      <name val="Times New Roman"/>
      <family val="1"/>
    </font>
    <font>
      <b/>
      <u/>
      <sz val="12"/>
      <name val="Times New Roman"/>
      <family val="1"/>
    </font>
    <font>
      <b/>
      <i/>
      <sz val="12"/>
      <name val="Times New Roman"/>
      <family val="1"/>
    </font>
    <font>
      <sz val="12"/>
      <name val=".VnTime"/>
      <family val="2"/>
    </font>
    <font>
      <b/>
      <i/>
      <u/>
      <sz val="12"/>
      <name val="Times New Roman"/>
      <family val="1"/>
    </font>
    <font>
      <sz val="11"/>
      <color theme="1"/>
      <name val="Calibri"/>
      <family val="2"/>
      <scheme val="minor"/>
    </font>
    <font>
      <sz val="12"/>
      <color theme="1"/>
      <name val="Times New Roman"/>
      <family val="1"/>
    </font>
    <font>
      <b/>
      <sz val="10"/>
      <name val="Times New Roman"/>
      <family val="1"/>
    </font>
    <font>
      <sz val="10"/>
      <name val="Times New Roman"/>
      <family val="1"/>
    </font>
    <font>
      <sz val="12"/>
      <name val=".VnArial Narrow"/>
      <family val="2"/>
    </font>
    <font>
      <sz val="10"/>
      <name val="Arial"/>
      <family val="2"/>
    </font>
    <font>
      <u/>
      <sz val="12"/>
      <name val="Times New Roman"/>
      <family val="1"/>
    </font>
    <font>
      <b/>
      <i/>
      <sz val="10"/>
      <name val="Times New Roman"/>
      <family val="1"/>
    </font>
    <font>
      <b/>
      <sz val="14"/>
      <name val="Times New Roman"/>
      <family val="1"/>
    </font>
    <font>
      <sz val="14"/>
      <name val="Times New Roman"/>
      <family val="1"/>
    </font>
    <font>
      <i/>
      <sz val="14"/>
      <name val="Times New Roman"/>
      <family val="1"/>
    </font>
    <font>
      <b/>
      <sz val="12"/>
      <color theme="1"/>
      <name val="Times New Roman"/>
      <family val="1"/>
    </font>
    <font>
      <i/>
      <sz val="14"/>
      <color theme="1"/>
      <name val="Times New Roman"/>
      <family val="1"/>
    </font>
    <font>
      <b/>
      <sz val="13"/>
      <color theme="1"/>
      <name val="Times New Roman"/>
      <family val="1"/>
    </font>
    <font>
      <sz val="13"/>
      <color theme="1"/>
      <name val="Times New Roman"/>
      <family val="1"/>
    </font>
    <font>
      <i/>
      <sz val="13"/>
      <color theme="1"/>
      <name val="Times New Roman"/>
      <family val="1"/>
    </font>
    <font>
      <b/>
      <sz val="13"/>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0" fontId="4" fillId="0" borderId="0"/>
    <xf numFmtId="0" fontId="4" fillId="0" borderId="0"/>
    <xf numFmtId="165" fontId="9"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0" fontId="1" fillId="0" borderId="0"/>
    <xf numFmtId="0" fontId="11" fillId="0" borderId="0"/>
    <xf numFmtId="0" fontId="1" fillId="0" borderId="0"/>
    <xf numFmtId="0" fontId="11" fillId="0" borderId="0"/>
    <xf numFmtId="0" fontId="4" fillId="0" borderId="0"/>
    <xf numFmtId="167" fontId="15" fillId="0" borderId="0" applyFill="0" applyBorder="0" applyAlignment="0" applyProtection="0"/>
    <xf numFmtId="0" fontId="16" fillId="0" borderId="0"/>
    <xf numFmtId="165" fontId="16" fillId="0" borderId="0" applyFont="0" applyFill="0" applyBorder="0" applyAlignment="0" applyProtection="0"/>
  </cellStyleXfs>
  <cellXfs count="159">
    <xf numFmtId="0" fontId="0" fillId="0" borderId="0" xfId="0"/>
    <xf numFmtId="0" fontId="2" fillId="0" borderId="1" xfId="0" applyFon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3" fontId="5" fillId="0" borderId="1" xfId="0" applyNumberFormat="1" applyFont="1" applyBorder="1" applyAlignment="1">
      <alignment horizontal="center" vertical="center" wrapText="1"/>
    </xf>
    <xf numFmtId="3" fontId="5"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3" fontId="1" fillId="0" borderId="1" xfId="0" applyNumberFormat="1" applyFont="1" applyBorder="1" applyAlignment="1">
      <alignment horizontal="center" vertical="center" wrapText="1"/>
    </xf>
    <xf numFmtId="3" fontId="1" fillId="0" borderId="1" xfId="0" applyNumberFormat="1" applyFont="1" applyBorder="1" applyAlignment="1">
      <alignment vertical="center" wrapText="1"/>
    </xf>
    <xf numFmtId="0" fontId="1" fillId="0" borderId="0" xfId="0" applyFont="1" applyAlignment="1">
      <alignment vertical="center" wrapText="1"/>
    </xf>
    <xf numFmtId="0" fontId="5" fillId="0" borderId="2"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1" xfId="0" applyNumberFormat="1" applyFont="1" applyBorder="1" applyAlignment="1">
      <alignment vertical="center" wrapText="1"/>
    </xf>
    <xf numFmtId="0" fontId="7" fillId="0" borderId="0" xfId="0" applyFont="1" applyAlignment="1">
      <alignment vertical="center" wrapText="1"/>
    </xf>
    <xf numFmtId="0" fontId="1" fillId="0" borderId="0" xfId="0" applyFont="1" applyAlignment="1">
      <alignment horizontal="center" vertical="center" wrapText="1"/>
    </xf>
    <xf numFmtId="0" fontId="12" fillId="0" borderId="1" xfId="0" applyFont="1" applyBorder="1" applyAlignment="1">
      <alignment vertical="center" wrapText="1"/>
    </xf>
    <xf numFmtId="3" fontId="1" fillId="0" borderId="0" xfId="0" applyNumberFormat="1" applyFont="1" applyAlignment="1">
      <alignment vertical="center" wrapText="1"/>
    </xf>
    <xf numFmtId="0" fontId="5"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3"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vertical="center" wrapText="1"/>
    </xf>
    <xf numFmtId="0" fontId="3" fillId="2" borderId="1" xfId="0" applyFont="1" applyFill="1" applyBorder="1" applyAlignment="1">
      <alignment horizontal="center" vertical="center" wrapText="1"/>
    </xf>
    <xf numFmtId="0" fontId="5" fillId="2" borderId="0" xfId="0" applyFont="1" applyFill="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3"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vertical="center" wrapText="1"/>
    </xf>
    <xf numFmtId="0" fontId="2" fillId="2" borderId="1" xfId="0" applyFont="1" applyFill="1" applyBorder="1" applyAlignment="1">
      <alignment horizontal="center" vertical="center" wrapText="1"/>
    </xf>
    <xf numFmtId="0" fontId="1" fillId="2" borderId="0" xfId="0" applyFont="1" applyFill="1" applyAlignment="1">
      <alignmen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166" fontId="1" fillId="0" borderId="1" xfId="0" applyNumberFormat="1" applyFont="1" applyFill="1" applyBorder="1" applyAlignment="1">
      <alignment horizontal="right" vertical="center" wrapText="1"/>
    </xf>
    <xf numFmtId="3" fontId="1" fillId="0" borderId="0" xfId="0" applyNumberFormat="1" applyFont="1" applyFill="1" applyAlignment="1">
      <alignment horizontal="center" vertical="center" wrapText="1"/>
    </xf>
    <xf numFmtId="0" fontId="1" fillId="0" borderId="0" xfId="0" applyFont="1" applyFill="1" applyAlignment="1">
      <alignment vertical="center"/>
    </xf>
    <xf numFmtId="0" fontId="1" fillId="0" borderId="1" xfId="0" applyNumberFormat="1" applyFont="1" applyFill="1" applyBorder="1" applyAlignment="1">
      <alignment horizontal="justify"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right" vertical="center" wrapText="1"/>
    </xf>
    <xf numFmtId="3" fontId="14" fillId="0" borderId="1" xfId="0" applyNumberFormat="1" applyFont="1" applyFill="1" applyBorder="1" applyAlignment="1">
      <alignment vertical="center" wrapText="1"/>
    </xf>
    <xf numFmtId="3" fontId="1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 fontId="21" fillId="0" borderId="0" xfId="0" applyNumberFormat="1" applyFont="1" applyFill="1" applyAlignment="1">
      <alignment horizontal="center" vertical="center" wrapText="1"/>
    </xf>
    <xf numFmtId="0" fontId="21" fillId="0" borderId="0" xfId="0" applyFont="1" applyFill="1" applyAlignment="1">
      <alignment horizontal="center" vertical="center" wrapText="1"/>
    </xf>
    <xf numFmtId="3"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wrapText="1"/>
    </xf>
    <xf numFmtId="0" fontId="8" fillId="0" borderId="0" xfId="0" applyFont="1" applyFill="1" applyAlignment="1">
      <alignment horizontal="right" vertical="center" wrapText="1"/>
    </xf>
    <xf numFmtId="0" fontId="20" fillId="0" borderId="0" xfId="0" applyFont="1" applyFill="1" applyAlignment="1">
      <alignment horizontal="center" vertical="center" wrapText="1"/>
    </xf>
    <xf numFmtId="0" fontId="20" fillId="0" borderId="0" xfId="0" applyFont="1" applyFill="1" applyAlignment="1">
      <alignment vertical="center"/>
    </xf>
    <xf numFmtId="0" fontId="1"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vertical="center"/>
    </xf>
    <xf numFmtId="166" fontId="7" fillId="0" borderId="0" xfId="0" applyNumberFormat="1" applyFont="1" applyFill="1" applyAlignment="1">
      <alignment horizontal="center" vertical="center" wrapText="1"/>
    </xf>
    <xf numFmtId="166" fontId="17" fillId="0" borderId="0" xfId="0" applyNumberFormat="1" applyFont="1" applyFill="1" applyAlignment="1">
      <alignment vertical="center"/>
    </xf>
    <xf numFmtId="0" fontId="17" fillId="0" borderId="0" xfId="0" applyFont="1" applyFill="1" applyAlignment="1">
      <alignment vertical="center"/>
    </xf>
    <xf numFmtId="3" fontId="13" fillId="0" borderId="1" xfId="0" applyNumberFormat="1" applyFont="1" applyFill="1" applyBorder="1" applyAlignment="1">
      <alignment horizontal="left" vertical="center" wrapText="1"/>
    </xf>
    <xf numFmtId="0" fontId="5" fillId="0" borderId="0" xfId="0" applyFont="1" applyFill="1" applyAlignment="1">
      <alignment horizontal="left" vertical="center" wrapText="1"/>
    </xf>
    <xf numFmtId="0" fontId="1" fillId="0" borderId="0" xfId="0" applyFont="1" applyFill="1" applyAlignment="1">
      <alignment horizontal="left" vertical="center"/>
    </xf>
    <xf numFmtId="166" fontId="5"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166" fontId="5" fillId="0" borderId="0" xfId="0" applyNumberFormat="1" applyFont="1" applyFill="1" applyAlignment="1">
      <alignment vertical="center"/>
    </xf>
    <xf numFmtId="0" fontId="5" fillId="0" borderId="0" xfId="0" applyFont="1" applyFill="1" applyAlignment="1">
      <alignment vertical="center"/>
    </xf>
    <xf numFmtId="166" fontId="1" fillId="0" borderId="1" xfId="0" applyNumberFormat="1" applyFont="1" applyFill="1" applyBorder="1" applyAlignment="1">
      <alignment horizontal="right" vertical="center"/>
    </xf>
    <xf numFmtId="0" fontId="14" fillId="0" borderId="1" xfId="0" applyFont="1" applyFill="1" applyBorder="1" applyAlignment="1">
      <alignment vertical="center" wrapText="1"/>
    </xf>
    <xf numFmtId="3" fontId="1" fillId="0" borderId="0" xfId="0" applyNumberFormat="1" applyFont="1" applyFill="1" applyAlignment="1">
      <alignment vertical="center"/>
    </xf>
    <xf numFmtId="3" fontId="5" fillId="0" borderId="0" xfId="0" applyNumberFormat="1" applyFont="1" applyFill="1" applyAlignment="1">
      <alignment vertical="center"/>
    </xf>
    <xf numFmtId="0" fontId="1" fillId="0" borderId="1" xfId="0" applyFont="1" applyFill="1" applyBorder="1" applyAlignment="1">
      <alignment horizontal="justify" vertical="center"/>
    </xf>
    <xf numFmtId="0" fontId="14" fillId="0" borderId="1" xfId="0" applyFont="1" applyFill="1" applyBorder="1" applyAlignment="1">
      <alignment horizontal="center" vertical="center" wrapText="1"/>
    </xf>
    <xf numFmtId="166" fontId="5" fillId="0" borderId="1" xfId="0" applyNumberFormat="1"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166" fontId="8" fillId="0" borderId="1" xfId="0" applyNumberFormat="1" applyFont="1" applyFill="1" applyBorder="1" applyAlignment="1">
      <alignment horizontal="right" vertical="center"/>
    </xf>
    <xf numFmtId="166" fontId="8" fillId="0" borderId="1" xfId="0" applyNumberFormat="1" applyFont="1" applyFill="1" applyBorder="1" applyAlignment="1">
      <alignment vertical="center"/>
    </xf>
    <xf numFmtId="0" fontId="18" fillId="0" borderId="1" xfId="0" applyFont="1" applyFill="1" applyBorder="1" applyAlignment="1">
      <alignment horizontal="center" vertical="center" wrapText="1"/>
    </xf>
    <xf numFmtId="0" fontId="8" fillId="0" borderId="0" xfId="0" applyFont="1" applyFill="1" applyAlignment="1">
      <alignment vertical="center"/>
    </xf>
    <xf numFmtId="3" fontId="8" fillId="0" borderId="0" xfId="0" applyNumberFormat="1" applyFont="1" applyFill="1" applyAlignment="1">
      <alignment vertical="center"/>
    </xf>
    <xf numFmtId="166" fontId="1" fillId="0" borderId="1" xfId="0" applyNumberFormat="1" applyFont="1" applyFill="1" applyBorder="1" applyAlignment="1">
      <alignment vertical="center"/>
    </xf>
    <xf numFmtId="0" fontId="1" fillId="0" borderId="1" xfId="0" applyFont="1" applyFill="1" applyBorder="1" applyAlignment="1">
      <alignment vertical="center" wrapText="1"/>
    </xf>
    <xf numFmtId="166" fontId="1" fillId="0" borderId="0" xfId="0" applyNumberFormat="1" applyFont="1" applyFill="1" applyAlignment="1">
      <alignment vertical="center" wrapText="1"/>
    </xf>
    <xf numFmtId="0" fontId="22" fillId="0" borderId="0" xfId="0" applyFont="1" applyAlignment="1">
      <alignment vertical="center" wrapText="1"/>
    </xf>
    <xf numFmtId="0" fontId="12" fillId="0" borderId="0" xfId="0" applyFont="1" applyAlignment="1">
      <alignment vertical="center" wrapText="1"/>
    </xf>
    <xf numFmtId="0" fontId="22" fillId="0" borderId="0" xfId="0" applyFont="1" applyAlignment="1">
      <alignment horizontal="center" vertical="center" wrapText="1"/>
    </xf>
    <xf numFmtId="0" fontId="12" fillId="0" borderId="0" xfId="0" applyFont="1" applyAlignment="1">
      <alignment horizontal="center" vertical="center" wrapText="1"/>
    </xf>
    <xf numFmtId="0" fontId="22" fillId="0" borderId="0" xfId="0" applyFont="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4" fillId="0" borderId="1" xfId="0" applyFont="1" applyBorder="1" applyAlignment="1">
      <alignment horizontal="center" vertical="center" wrapText="1"/>
    </xf>
    <xf numFmtId="168" fontId="24" fillId="0" borderId="1" xfId="0" applyNumberFormat="1" applyFont="1" applyBorder="1" applyAlignment="1">
      <alignment horizontal="right" vertical="center" wrapText="1"/>
    </xf>
    <xf numFmtId="3" fontId="27" fillId="0" borderId="1" xfId="0" applyNumberFormat="1"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168" fontId="25" fillId="0" borderId="1" xfId="0" applyNumberFormat="1" applyFont="1" applyBorder="1" applyAlignment="1">
      <alignment horizontal="right" vertical="center" wrapText="1"/>
    </xf>
    <xf numFmtId="0" fontId="24" fillId="0" borderId="1" xfId="0" applyFont="1" applyBorder="1" applyAlignment="1">
      <alignment horizontal="justify" vertical="center" wrapText="1"/>
    </xf>
    <xf numFmtId="3" fontId="23" fillId="0" borderId="0" xfId="0" applyNumberFormat="1" applyFont="1" applyAlignment="1">
      <alignment horizontal="center" vertical="center" wrapText="1"/>
    </xf>
    <xf numFmtId="0" fontId="23" fillId="0" borderId="0" xfId="0" applyFont="1" applyAlignment="1">
      <alignment horizontal="center" vertical="center" wrapText="1"/>
    </xf>
    <xf numFmtId="0" fontId="1"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horizontal="center" vertical="center" wrapText="1"/>
    </xf>
    <xf numFmtId="3" fontId="1" fillId="0" borderId="0" xfId="0" applyNumberFormat="1" applyFont="1" applyAlignment="1">
      <alignment horizontal="center" vertical="center" wrapText="1"/>
    </xf>
    <xf numFmtId="0" fontId="8" fillId="0" borderId="0" xfId="12" applyFont="1" applyAlignment="1">
      <alignment horizontal="right" vertical="center"/>
    </xf>
    <xf numFmtId="0" fontId="8" fillId="0" borderId="0" xfId="12" applyFont="1" applyAlignment="1">
      <alignment vertical="center"/>
    </xf>
    <xf numFmtId="3" fontId="5" fillId="0" borderId="1" xfId="0" applyNumberFormat="1" applyFont="1" applyBorder="1" applyAlignment="1">
      <alignment horizontal="center" vertical="center" wrapText="1"/>
    </xf>
    <xf numFmtId="3"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166" fontId="6" fillId="0" borderId="0" xfId="0" applyNumberFormat="1" applyFont="1" applyAlignment="1">
      <alignment horizontal="center" vertical="center" wrapText="1"/>
    </xf>
    <xf numFmtId="3" fontId="6" fillId="0" borderId="0" xfId="0" applyNumberFormat="1" applyFont="1" applyAlignment="1">
      <alignment horizontal="center" vertical="center" wrapText="1"/>
    </xf>
    <xf numFmtId="166" fontId="7" fillId="0" borderId="1" xfId="0" applyNumberFormat="1" applyFont="1" applyBorder="1" applyAlignment="1">
      <alignment horizontal="center" vertical="center" wrapText="1"/>
    </xf>
    <xf numFmtId="166" fontId="7" fillId="0" borderId="1" xfId="0" applyNumberFormat="1" applyFont="1" applyBorder="1" applyAlignment="1">
      <alignment horizontal="right" vertical="center" wrapTex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166" fontId="5" fillId="0" borderId="1" xfId="0" applyNumberFormat="1" applyFont="1" applyBorder="1" applyAlignment="1">
      <alignment horizontal="center" vertical="center" wrapText="1"/>
    </xf>
    <xf numFmtId="166" fontId="5" fillId="0" borderId="1" xfId="0" applyNumberFormat="1" applyFont="1" applyBorder="1" applyAlignment="1">
      <alignment horizontal="right" vertical="center" wrapText="1"/>
    </xf>
    <xf numFmtId="0" fontId="5" fillId="0" borderId="1" xfId="0" applyFont="1" applyBorder="1" applyAlignment="1">
      <alignment horizontal="justify" vertical="center" wrapText="1"/>
    </xf>
    <xf numFmtId="0" fontId="1" fillId="0" borderId="1" xfId="0" applyFont="1" applyBorder="1" applyAlignment="1">
      <alignment horizontal="justify" vertical="center" wrapText="1"/>
    </xf>
    <xf numFmtId="166" fontId="1" fillId="0" borderId="1" xfId="0" applyNumberFormat="1" applyFont="1" applyBorder="1" applyAlignment="1">
      <alignment horizontal="center" vertical="center" wrapText="1"/>
    </xf>
    <xf numFmtId="166" fontId="1"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6"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3" fontId="5" fillId="0" borderId="1"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3" fontId="21" fillId="0" borderId="0" xfId="0" applyNumberFormat="1" applyFont="1" applyFill="1" applyAlignment="1">
      <alignment horizontal="center" vertical="center" wrapText="1"/>
    </xf>
    <xf numFmtId="0" fontId="21" fillId="0" borderId="0" xfId="0" applyFont="1" applyFill="1" applyAlignment="1">
      <alignment horizontal="center" vertical="center" wrapText="1"/>
    </xf>
    <xf numFmtId="0" fontId="6"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49" fontId="27" fillId="0" borderId="5" xfId="0" applyNumberFormat="1" applyFont="1" applyBorder="1" applyAlignment="1">
      <alignment horizontal="justify" vertical="center" wrapText="1"/>
    </xf>
    <xf numFmtId="49" fontId="27" fillId="0" borderId="6" xfId="0" applyNumberFormat="1" applyFont="1" applyBorder="1" applyAlignment="1">
      <alignment horizontal="justify" vertical="center" wrapText="1"/>
    </xf>
    <xf numFmtId="0" fontId="26" fillId="0" borderId="4" xfId="0" applyFont="1" applyBorder="1" applyAlignment="1">
      <alignment horizontal="right" vertical="center" wrapText="1"/>
    </xf>
    <xf numFmtId="0" fontId="24" fillId="0" borderId="0" xfId="0" applyFont="1" applyAlignment="1">
      <alignment horizontal="center" vertical="center" wrapText="1"/>
    </xf>
    <xf numFmtId="3" fontId="23" fillId="0" borderId="0" xfId="0" applyNumberFormat="1" applyFont="1" applyAlignment="1">
      <alignment horizontal="center" vertical="center" wrapText="1"/>
    </xf>
    <xf numFmtId="0" fontId="23" fillId="0" borderId="0" xfId="0" applyFont="1" applyAlignment="1">
      <alignment horizontal="center" vertical="center" wrapText="1"/>
    </xf>
    <xf numFmtId="0" fontId="24" fillId="0" borderId="1" xfId="0" applyFont="1" applyBorder="1" applyAlignment="1">
      <alignment horizontal="center" vertical="center" wrapText="1"/>
    </xf>
    <xf numFmtId="3" fontId="6" fillId="0" borderId="0" xfId="0" applyNumberFormat="1" applyFont="1" applyAlignment="1">
      <alignment horizontal="center" vertical="center" wrapText="1"/>
    </xf>
    <xf numFmtId="0" fontId="6" fillId="0" borderId="4" xfId="0" applyFont="1" applyBorder="1" applyAlignment="1">
      <alignment horizontal="right" vertical="center" wrapText="1"/>
    </xf>
    <xf numFmtId="3" fontId="5" fillId="0" borderId="1" xfId="0" applyNumberFormat="1" applyFont="1" applyBorder="1" applyAlignment="1">
      <alignment horizontal="center" vertical="center" wrapText="1"/>
    </xf>
    <xf numFmtId="0" fontId="6" fillId="0" borderId="0" xfId="0" applyFont="1" applyBorder="1" applyAlignment="1">
      <alignment horizontal="right" vertical="center" wrapText="1"/>
    </xf>
  </cellXfs>
  <cellStyles count="16">
    <cellStyle name="?_x005f_x001d_??%U©÷u&amp;H©÷9_x005f_x0008_? s_x005f_x000a__x005f_x0007__x005f_x0001__x005f_x0001_?_x005f_x0002_?????? 2" xfId="1"/>
    <cellStyle name="_Ung von nam 2011 vung TNB - Doan Cong tac (12-5-2010)_Chuẩn bị đầu tư 2011 (sep Hung)_KH 2012 (T3-2013) 2" xfId="2"/>
    <cellStyle name="Comma 10 2" xfId="3"/>
    <cellStyle name="Comma 10 2 3" xfId="4"/>
    <cellStyle name="Comma 16" xfId="13"/>
    <cellStyle name="Comma 2" xfId="15"/>
    <cellStyle name="Comma 23 4" xfId="5"/>
    <cellStyle name="Comma 3" xfId="6"/>
    <cellStyle name="Comma 5" xfId="7"/>
    <cellStyle name="Normal" xfId="0" builtinId="0"/>
    <cellStyle name="Normal 10" xfId="8"/>
    <cellStyle name="Normal 2" xfId="12"/>
    <cellStyle name="Normal 2 4" xfId="9"/>
    <cellStyle name="Normal 3" xfId="14"/>
    <cellStyle name="Normal 6" xfId="10"/>
    <cellStyle name="Normal 66"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I16" sqref="I16"/>
    </sheetView>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1"/>
  <sheetViews>
    <sheetView workbookViewId="0">
      <selection activeCell="B13" sqref="B13"/>
    </sheetView>
  </sheetViews>
  <sheetFormatPr defaultColWidth="9.140625" defaultRowHeight="15.75"/>
  <cols>
    <col min="1" max="1" width="6.85546875" style="53" customWidth="1"/>
    <col min="2" max="2" width="63.140625" style="54" customWidth="1"/>
    <col min="3" max="3" width="15.85546875" style="53" customWidth="1"/>
    <col min="4" max="4" width="14.5703125" style="53" customWidth="1"/>
    <col min="5" max="5" width="14" style="53" customWidth="1"/>
    <col min="6" max="6" width="15" style="53" customWidth="1"/>
    <col min="7" max="7" width="13.28515625" style="58" customWidth="1"/>
    <col min="8" max="8" width="16.7109375" style="42" customWidth="1"/>
    <col min="9" max="9" width="17.140625" style="42" customWidth="1"/>
    <col min="10" max="16384" width="9.140625" style="42"/>
  </cols>
  <sheetData>
    <row r="1" spans="1:9" ht="20.100000000000001" customHeight="1">
      <c r="G1" s="55" t="s">
        <v>83</v>
      </c>
    </row>
    <row r="2" spans="1:9" s="57" customFormat="1" ht="20.25" customHeight="1">
      <c r="A2" s="143" t="s">
        <v>98</v>
      </c>
      <c r="B2" s="143"/>
      <c r="C2" s="143"/>
      <c r="D2" s="143"/>
      <c r="E2" s="143"/>
      <c r="F2" s="143"/>
      <c r="G2" s="143"/>
      <c r="H2" s="56"/>
    </row>
    <row r="3" spans="1:9" s="57" customFormat="1" ht="21" customHeight="1">
      <c r="A3" s="144" t="s">
        <v>122</v>
      </c>
      <c r="B3" s="145"/>
      <c r="C3" s="145"/>
      <c r="D3" s="145"/>
      <c r="E3" s="145"/>
      <c r="F3" s="145"/>
      <c r="G3" s="145"/>
      <c r="H3" s="56"/>
    </row>
    <row r="4" spans="1:9" s="57" customFormat="1" ht="15.75" customHeight="1">
      <c r="A4" s="50"/>
      <c r="B4" s="51"/>
      <c r="C4" s="51"/>
      <c r="D4" s="51"/>
      <c r="E4" s="51"/>
      <c r="F4" s="51"/>
      <c r="G4" s="51"/>
      <c r="H4" s="56"/>
    </row>
    <row r="5" spans="1:9" ht="20.25" customHeight="1">
      <c r="A5" s="58"/>
      <c r="B5" s="58"/>
      <c r="C5" s="59"/>
      <c r="D5" s="59"/>
      <c r="E5" s="59"/>
      <c r="F5" s="146" t="s">
        <v>24</v>
      </c>
      <c r="G5" s="146"/>
      <c r="H5" s="58"/>
    </row>
    <row r="6" spans="1:9" ht="22.5" customHeight="1">
      <c r="A6" s="147" t="s">
        <v>0</v>
      </c>
      <c r="B6" s="147" t="s">
        <v>1</v>
      </c>
      <c r="C6" s="142" t="s">
        <v>99</v>
      </c>
      <c r="D6" s="142" t="s">
        <v>100</v>
      </c>
      <c r="E6" s="142"/>
      <c r="F6" s="142" t="s">
        <v>101</v>
      </c>
      <c r="G6" s="142" t="s">
        <v>2</v>
      </c>
      <c r="H6" s="60"/>
    </row>
    <row r="7" spans="1:9" ht="15.75" customHeight="1">
      <c r="A7" s="147"/>
      <c r="B7" s="147"/>
      <c r="C7" s="142"/>
      <c r="D7" s="142" t="s">
        <v>102</v>
      </c>
      <c r="E7" s="142" t="s">
        <v>103</v>
      </c>
      <c r="F7" s="142"/>
      <c r="G7" s="142"/>
      <c r="H7" s="60"/>
    </row>
    <row r="8" spans="1:9" ht="29.25" customHeight="1">
      <c r="A8" s="147"/>
      <c r="B8" s="147"/>
      <c r="C8" s="142"/>
      <c r="D8" s="142"/>
      <c r="E8" s="142"/>
      <c r="F8" s="142"/>
      <c r="G8" s="142"/>
      <c r="H8" s="60"/>
    </row>
    <row r="9" spans="1:9" s="61" customFormat="1" ht="21.95" customHeight="1">
      <c r="A9" s="44" t="s">
        <v>3</v>
      </c>
      <c r="B9" s="44" t="s">
        <v>4</v>
      </c>
      <c r="C9" s="45">
        <v>1</v>
      </c>
      <c r="D9" s="45">
        <v>2</v>
      </c>
      <c r="E9" s="45">
        <v>3</v>
      </c>
      <c r="F9" s="45">
        <v>4</v>
      </c>
      <c r="G9" s="44">
        <v>5</v>
      </c>
      <c r="H9" s="59"/>
    </row>
    <row r="10" spans="1:9" s="64" customFormat="1" ht="21.95" customHeight="1">
      <c r="A10" s="34"/>
      <c r="B10" s="49" t="s">
        <v>16</v>
      </c>
      <c r="C10" s="46">
        <f>C11+C15+C18+C23</f>
        <v>33661</v>
      </c>
      <c r="D10" s="46">
        <f t="shared" ref="D10:F10" si="0">D11+D15+D18+D23</f>
        <v>2441.6259999999997</v>
      </c>
      <c r="E10" s="46">
        <f t="shared" si="0"/>
        <v>2441.6259999999997</v>
      </c>
      <c r="F10" s="46">
        <f t="shared" si="0"/>
        <v>33661</v>
      </c>
      <c r="G10" s="52"/>
      <c r="H10" s="62"/>
      <c r="I10" s="63"/>
    </row>
    <row r="11" spans="1:9" s="67" customFormat="1" ht="21.95" customHeight="1">
      <c r="A11" s="49">
        <v>1</v>
      </c>
      <c r="B11" s="35" t="s">
        <v>104</v>
      </c>
      <c r="C11" s="46">
        <f>SUM(C12:C14)</f>
        <v>3102</v>
      </c>
      <c r="D11" s="46">
        <f t="shared" ref="D11:F11" si="1">SUM(D12:D14)</f>
        <v>74.099999999999994</v>
      </c>
      <c r="E11" s="46">
        <f t="shared" si="1"/>
        <v>74.099999999999994</v>
      </c>
      <c r="F11" s="46">
        <f t="shared" si="1"/>
        <v>3102</v>
      </c>
      <c r="G11" s="65"/>
      <c r="H11" s="66"/>
    </row>
    <row r="12" spans="1:9" ht="38.1" customHeight="1">
      <c r="A12" s="36" t="s">
        <v>15</v>
      </c>
      <c r="B12" s="37" t="s">
        <v>105</v>
      </c>
      <c r="C12" s="40">
        <v>52</v>
      </c>
      <c r="D12" s="40">
        <v>29.1</v>
      </c>
      <c r="E12" s="40">
        <v>0</v>
      </c>
      <c r="F12" s="40">
        <f>C12-D12+E12</f>
        <v>22.9</v>
      </c>
      <c r="G12" s="47"/>
      <c r="H12" s="41"/>
    </row>
    <row r="13" spans="1:9" ht="38.1" customHeight="1">
      <c r="A13" s="36" t="s">
        <v>15</v>
      </c>
      <c r="B13" s="37" t="s">
        <v>106</v>
      </c>
      <c r="C13" s="40">
        <v>150</v>
      </c>
      <c r="D13" s="40">
        <v>45</v>
      </c>
      <c r="E13" s="40"/>
      <c r="F13" s="40">
        <f t="shared" ref="F13:F14" si="2">C13-D13+E13</f>
        <v>105</v>
      </c>
      <c r="G13" s="47"/>
      <c r="H13" s="41"/>
    </row>
    <row r="14" spans="1:9" ht="21.95" customHeight="1">
      <c r="A14" s="36" t="s">
        <v>15</v>
      </c>
      <c r="B14" s="37" t="s">
        <v>107</v>
      </c>
      <c r="C14" s="40">
        <v>2900</v>
      </c>
      <c r="D14" s="40"/>
      <c r="E14" s="40">
        <v>74.099999999999994</v>
      </c>
      <c r="F14" s="40">
        <f t="shared" si="2"/>
        <v>2974.1</v>
      </c>
      <c r="G14" s="48"/>
      <c r="H14" s="41"/>
    </row>
    <row r="15" spans="1:9" s="71" customFormat="1" ht="21.95" customHeight="1">
      <c r="A15" s="39">
        <v>2</v>
      </c>
      <c r="B15" s="35" t="s">
        <v>108</v>
      </c>
      <c r="C15" s="68">
        <f>SUM(C16:C17)</f>
        <v>2860</v>
      </c>
      <c r="D15" s="68">
        <f>SUM(D16:D17)</f>
        <v>570</v>
      </c>
      <c r="E15" s="68">
        <f>SUM(E16:E17)</f>
        <v>570</v>
      </c>
      <c r="F15" s="68">
        <f>SUM(F16:F17)</f>
        <v>2860</v>
      </c>
      <c r="G15" s="69"/>
      <c r="H15" s="70"/>
    </row>
    <row r="16" spans="1:9" ht="21.95" customHeight="1">
      <c r="A16" s="38" t="s">
        <v>13</v>
      </c>
      <c r="B16" s="37" t="s">
        <v>109</v>
      </c>
      <c r="C16" s="72">
        <v>760</v>
      </c>
      <c r="D16" s="72">
        <v>570</v>
      </c>
      <c r="E16" s="72"/>
      <c r="F16" s="72">
        <f t="shared" ref="F16:F17" si="3">C16-D16+E16</f>
        <v>190</v>
      </c>
      <c r="G16" s="73"/>
    </row>
    <row r="17" spans="1:10" ht="21.95" customHeight="1">
      <c r="A17" s="38" t="s">
        <v>13</v>
      </c>
      <c r="B17" s="37" t="s">
        <v>110</v>
      </c>
      <c r="C17" s="72">
        <v>2100</v>
      </c>
      <c r="D17" s="72"/>
      <c r="E17" s="72">
        <v>570</v>
      </c>
      <c r="F17" s="72">
        <f t="shared" si="3"/>
        <v>2670</v>
      </c>
      <c r="G17" s="73"/>
      <c r="H17" s="74"/>
      <c r="I17" s="74"/>
      <c r="J17" s="74"/>
    </row>
    <row r="18" spans="1:10" s="71" customFormat="1" ht="21.95" customHeight="1">
      <c r="A18" s="39">
        <v>3</v>
      </c>
      <c r="B18" s="35" t="s">
        <v>97</v>
      </c>
      <c r="C18" s="68">
        <f>SUM(C19:C22)</f>
        <v>26549</v>
      </c>
      <c r="D18" s="68">
        <f t="shared" ref="D18:F18" si="4">SUM(D19:D22)</f>
        <v>1716.5</v>
      </c>
      <c r="E18" s="68">
        <f t="shared" si="4"/>
        <v>1716.5</v>
      </c>
      <c r="F18" s="68">
        <f t="shared" si="4"/>
        <v>26549</v>
      </c>
      <c r="G18" s="69"/>
      <c r="H18" s="75"/>
      <c r="I18" s="75"/>
      <c r="J18" s="75"/>
    </row>
    <row r="19" spans="1:10" ht="21.95" customHeight="1">
      <c r="A19" s="38" t="s">
        <v>15</v>
      </c>
      <c r="B19" s="76" t="s">
        <v>111</v>
      </c>
      <c r="C19" s="72">
        <v>2841</v>
      </c>
      <c r="D19" s="72">
        <v>1716.5</v>
      </c>
      <c r="E19" s="72"/>
      <c r="F19" s="72">
        <f t="shared" ref="F19:F28" si="5">C19-D19+E19</f>
        <v>1124.5</v>
      </c>
      <c r="G19" s="77"/>
    </row>
    <row r="20" spans="1:10" ht="21.95" customHeight="1">
      <c r="A20" s="38" t="s">
        <v>15</v>
      </c>
      <c r="B20" s="37" t="s">
        <v>112</v>
      </c>
      <c r="C20" s="72">
        <v>921</v>
      </c>
      <c r="D20" s="72"/>
      <c r="E20" s="72">
        <v>85</v>
      </c>
      <c r="F20" s="72">
        <f t="shared" si="5"/>
        <v>1006</v>
      </c>
      <c r="G20" s="77"/>
    </row>
    <row r="21" spans="1:10" ht="38.1" customHeight="1">
      <c r="A21" s="38" t="s">
        <v>15</v>
      </c>
      <c r="B21" s="37" t="s">
        <v>113</v>
      </c>
      <c r="C21" s="72">
        <v>22231</v>
      </c>
      <c r="D21" s="72"/>
      <c r="E21" s="72">
        <v>1600</v>
      </c>
      <c r="F21" s="72">
        <f t="shared" si="5"/>
        <v>23831</v>
      </c>
      <c r="G21" s="77"/>
      <c r="I21" s="74"/>
    </row>
    <row r="22" spans="1:10" ht="21.95" customHeight="1">
      <c r="A22" s="38" t="s">
        <v>15</v>
      </c>
      <c r="B22" s="37" t="s">
        <v>114</v>
      </c>
      <c r="C22" s="72">
        <v>556</v>
      </c>
      <c r="D22" s="72"/>
      <c r="E22" s="72">
        <v>31.5</v>
      </c>
      <c r="F22" s="72">
        <f t="shared" si="5"/>
        <v>587.5</v>
      </c>
      <c r="G22" s="77"/>
    </row>
    <row r="23" spans="1:10" s="71" customFormat="1" ht="22.5" customHeight="1">
      <c r="A23" s="39">
        <v>4</v>
      </c>
      <c r="B23" s="35" t="s">
        <v>115</v>
      </c>
      <c r="C23" s="68">
        <f>C24+C27</f>
        <v>1150</v>
      </c>
      <c r="D23" s="78">
        <f t="shared" ref="D23:F23" si="6">D24+D27</f>
        <v>81.02600000000001</v>
      </c>
      <c r="E23" s="78">
        <f t="shared" si="6"/>
        <v>81.02600000000001</v>
      </c>
      <c r="F23" s="78">
        <f t="shared" si="6"/>
        <v>1150</v>
      </c>
      <c r="G23" s="69"/>
    </row>
    <row r="24" spans="1:10" s="84" customFormat="1" ht="25.5" customHeight="1">
      <c r="A24" s="79" t="s">
        <v>116</v>
      </c>
      <c r="B24" s="80" t="s">
        <v>117</v>
      </c>
      <c r="C24" s="81">
        <f>C25+C26</f>
        <v>800</v>
      </c>
      <c r="D24" s="82">
        <f t="shared" ref="D24:E24" si="7">D25+D26</f>
        <v>48.779000000000003</v>
      </c>
      <c r="E24" s="82">
        <f t="shared" si="7"/>
        <v>48.779000000000003</v>
      </c>
      <c r="F24" s="82">
        <f t="shared" si="5"/>
        <v>800</v>
      </c>
      <c r="G24" s="83"/>
      <c r="I24" s="85"/>
    </row>
    <row r="25" spans="1:10" ht="23.25" customHeight="1">
      <c r="A25" s="38" t="s">
        <v>13</v>
      </c>
      <c r="B25" s="43" t="s">
        <v>118</v>
      </c>
      <c r="C25" s="72">
        <v>500</v>
      </c>
      <c r="D25" s="86">
        <v>48.779000000000003</v>
      </c>
      <c r="E25" s="86"/>
      <c r="F25" s="86">
        <f t="shared" si="5"/>
        <v>451.221</v>
      </c>
      <c r="G25" s="77"/>
    </row>
    <row r="26" spans="1:10" ht="30" customHeight="1">
      <c r="A26" s="38" t="s">
        <v>13</v>
      </c>
      <c r="B26" s="43" t="s">
        <v>119</v>
      </c>
      <c r="C26" s="72">
        <v>300</v>
      </c>
      <c r="D26" s="86"/>
      <c r="E26" s="86">
        <v>48.779000000000003</v>
      </c>
      <c r="F26" s="86">
        <f t="shared" si="5"/>
        <v>348.779</v>
      </c>
      <c r="G26" s="77"/>
      <c r="I26" s="74"/>
    </row>
    <row r="27" spans="1:10" s="84" customFormat="1" ht="25.5" customHeight="1">
      <c r="A27" s="79" t="s">
        <v>116</v>
      </c>
      <c r="B27" s="80" t="s">
        <v>121</v>
      </c>
      <c r="C27" s="81">
        <f>C28+C29</f>
        <v>350</v>
      </c>
      <c r="D27" s="82">
        <f t="shared" ref="D27:E27" si="8">D28+D29</f>
        <v>32.247</v>
      </c>
      <c r="E27" s="82">
        <f t="shared" si="8"/>
        <v>32.247</v>
      </c>
      <c r="F27" s="82">
        <f t="shared" ref="F27" si="9">C27-D27+E27</f>
        <v>350</v>
      </c>
      <c r="G27" s="83"/>
      <c r="I27" s="85"/>
    </row>
    <row r="28" spans="1:10" ht="24.75" customHeight="1">
      <c r="A28" s="38" t="s">
        <v>15</v>
      </c>
      <c r="B28" s="87" t="s">
        <v>120</v>
      </c>
      <c r="C28" s="72">
        <v>250</v>
      </c>
      <c r="D28" s="86">
        <v>32.247</v>
      </c>
      <c r="E28" s="86"/>
      <c r="F28" s="86">
        <f t="shared" si="5"/>
        <v>217.75299999999999</v>
      </c>
      <c r="G28" s="77"/>
      <c r="I28" s="74"/>
    </row>
    <row r="29" spans="1:10" ht="30" customHeight="1">
      <c r="A29" s="38" t="s">
        <v>13</v>
      </c>
      <c r="B29" s="43" t="s">
        <v>119</v>
      </c>
      <c r="C29" s="72">
        <v>100</v>
      </c>
      <c r="D29" s="86"/>
      <c r="E29" s="86">
        <v>32.247</v>
      </c>
      <c r="F29" s="86">
        <f t="shared" ref="F29" si="10">C29-D29+E29</f>
        <v>132.24700000000001</v>
      </c>
      <c r="G29" s="77"/>
      <c r="I29" s="74"/>
    </row>
    <row r="31" spans="1:10">
      <c r="B31" s="88"/>
    </row>
  </sheetData>
  <mergeCells count="11">
    <mergeCell ref="E7:E8"/>
    <mergeCell ref="A2:G2"/>
    <mergeCell ref="A3:G3"/>
    <mergeCell ref="F5:G5"/>
    <mergeCell ref="A6:A8"/>
    <mergeCell ref="B6:B8"/>
    <mergeCell ref="C6:C8"/>
    <mergeCell ref="D6:E6"/>
    <mergeCell ref="F6:F8"/>
    <mergeCell ref="G6:G8"/>
    <mergeCell ref="D7:D8"/>
  </mergeCells>
  <printOptions horizontalCentered="1"/>
  <pageMargins left="0.39370078740157483" right="0.39370078740157483" top="0.74803149606299213" bottom="0.55118110236220474" header="0.31496062992125984" footer="0.31496062992125984"/>
  <pageSetup paperSize="9" scale="97" fitToHeight="0" orientation="landscape" r:id="rId1"/>
  <headerFooter>
    <oddFooter>&amp;C&amp;"Times New Roman,Regular"&amp;10Page &amp;P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21"/>
  <sheetViews>
    <sheetView zoomScaleNormal="100" workbookViewId="0">
      <selection activeCell="J12" sqref="J12"/>
    </sheetView>
  </sheetViews>
  <sheetFormatPr defaultColWidth="9.140625" defaultRowHeight="15.75"/>
  <cols>
    <col min="1" max="1" width="6" style="92" customWidth="1"/>
    <col min="2" max="2" width="27" style="90" customWidth="1"/>
    <col min="3" max="3" width="16.28515625" style="90" customWidth="1"/>
    <col min="4" max="4" width="12" style="92" customWidth="1"/>
    <col min="5" max="5" width="11.7109375" style="90" customWidth="1"/>
    <col min="6" max="6" width="11" style="90" customWidth="1"/>
    <col min="7" max="7" width="22" style="92" customWidth="1"/>
    <col min="8" max="8" width="9.140625" style="90"/>
    <col min="9" max="9" width="13.140625" style="90" bestFit="1" customWidth="1"/>
    <col min="10" max="16384" width="9.140625" style="90"/>
  </cols>
  <sheetData>
    <row r="1" spans="1:9" ht="39" customHeight="1">
      <c r="A1" s="151" t="s">
        <v>161</v>
      </c>
      <c r="B1" s="151"/>
      <c r="C1" s="151"/>
      <c r="D1" s="151"/>
      <c r="E1" s="151"/>
      <c r="F1" s="151"/>
      <c r="G1" s="151"/>
      <c r="H1" s="89"/>
      <c r="I1" s="89"/>
    </row>
    <row r="2" spans="1:9" ht="21.95" customHeight="1">
      <c r="A2" s="152" t="s">
        <v>215</v>
      </c>
      <c r="B2" s="153"/>
      <c r="C2" s="153"/>
      <c r="D2" s="153"/>
      <c r="E2" s="153"/>
      <c r="F2" s="153"/>
      <c r="G2" s="153"/>
      <c r="H2" s="91"/>
      <c r="I2" s="91"/>
    </row>
    <row r="3" spans="1:9" ht="12.75" customHeight="1">
      <c r="A3" s="107"/>
      <c r="B3" s="108"/>
      <c r="C3" s="108"/>
      <c r="D3" s="108"/>
      <c r="E3" s="108"/>
      <c r="F3" s="108"/>
      <c r="G3" s="108"/>
      <c r="H3" s="93"/>
      <c r="I3" s="93"/>
    </row>
    <row r="4" spans="1:9" ht="20.25" customHeight="1">
      <c r="A4" s="98"/>
      <c r="B4" s="99"/>
      <c r="C4" s="99"/>
      <c r="D4" s="98"/>
      <c r="E4" s="99"/>
      <c r="F4" s="150" t="s">
        <v>24</v>
      </c>
      <c r="G4" s="150"/>
    </row>
    <row r="5" spans="1:9" s="89" customFormat="1" ht="24.95" customHeight="1">
      <c r="A5" s="154" t="s">
        <v>0</v>
      </c>
      <c r="B5" s="154" t="s">
        <v>123</v>
      </c>
      <c r="C5" s="154" t="s">
        <v>124</v>
      </c>
      <c r="D5" s="154" t="s">
        <v>43</v>
      </c>
      <c r="E5" s="154" t="s">
        <v>160</v>
      </c>
      <c r="F5" s="154"/>
      <c r="G5" s="154" t="s">
        <v>125</v>
      </c>
    </row>
    <row r="6" spans="1:9" ht="42.75" customHeight="1">
      <c r="A6" s="154"/>
      <c r="B6" s="154"/>
      <c r="C6" s="154"/>
      <c r="D6" s="154"/>
      <c r="E6" s="100" t="s">
        <v>126</v>
      </c>
      <c r="F6" s="100" t="s">
        <v>127</v>
      </c>
      <c r="G6" s="154"/>
    </row>
    <row r="7" spans="1:9" ht="30" customHeight="1">
      <c r="A7" s="100"/>
      <c r="B7" s="100" t="s">
        <v>159</v>
      </c>
      <c r="C7" s="100"/>
      <c r="D7" s="102" t="s">
        <v>129</v>
      </c>
      <c r="E7" s="101">
        <f>E9+E21</f>
        <v>9800</v>
      </c>
      <c r="F7" s="101">
        <f>F9+F21</f>
        <v>9800</v>
      </c>
      <c r="G7" s="100"/>
    </row>
    <row r="8" spans="1:9" ht="39.950000000000003" customHeight="1">
      <c r="A8" s="100" t="s">
        <v>12</v>
      </c>
      <c r="B8" s="148" t="s">
        <v>162</v>
      </c>
      <c r="C8" s="149"/>
      <c r="E8" s="101"/>
      <c r="F8" s="101"/>
      <c r="G8" s="100"/>
    </row>
    <row r="9" spans="1:9" ht="24.95" customHeight="1">
      <c r="A9" s="100">
        <v>1</v>
      </c>
      <c r="B9" s="106" t="s">
        <v>130</v>
      </c>
      <c r="C9" s="100"/>
      <c r="D9" s="100" t="s">
        <v>131</v>
      </c>
      <c r="E9" s="101">
        <f>SUM(E10:E20)</f>
        <v>9120</v>
      </c>
      <c r="F9" s="101">
        <f>SUM(F10:F20)</f>
        <v>9120</v>
      </c>
      <c r="G9" s="104"/>
    </row>
    <row r="10" spans="1:9" ht="24.95" customHeight="1">
      <c r="A10" s="104" t="s">
        <v>132</v>
      </c>
      <c r="B10" s="103" t="s">
        <v>130</v>
      </c>
      <c r="C10" s="104" t="s">
        <v>11</v>
      </c>
      <c r="D10" s="104" t="s">
        <v>133</v>
      </c>
      <c r="E10" s="105">
        <f t="shared" ref="E10:E20" si="0">SUM(F10:F10)</f>
        <v>2080</v>
      </c>
      <c r="F10" s="105">
        <f>52*40</f>
        <v>2080</v>
      </c>
      <c r="G10" s="104" t="s">
        <v>32</v>
      </c>
    </row>
    <row r="11" spans="1:9" ht="24.95" customHeight="1">
      <c r="A11" s="104" t="s">
        <v>134</v>
      </c>
      <c r="B11" s="103" t="s">
        <v>130</v>
      </c>
      <c r="C11" s="104" t="s">
        <v>9</v>
      </c>
      <c r="D11" s="104" t="s">
        <v>135</v>
      </c>
      <c r="E11" s="105">
        <f t="shared" si="0"/>
        <v>1200</v>
      </c>
      <c r="F11" s="105">
        <f>30*40</f>
        <v>1200</v>
      </c>
      <c r="G11" s="104" t="s">
        <v>26</v>
      </c>
    </row>
    <row r="12" spans="1:9" ht="24.95" customHeight="1">
      <c r="A12" s="104" t="s">
        <v>136</v>
      </c>
      <c r="B12" s="103" t="s">
        <v>130</v>
      </c>
      <c r="C12" s="104" t="s">
        <v>17</v>
      </c>
      <c r="D12" s="104" t="s">
        <v>128</v>
      </c>
      <c r="E12" s="105">
        <f t="shared" si="0"/>
        <v>1400</v>
      </c>
      <c r="F12" s="105">
        <f>35*40</f>
        <v>1400</v>
      </c>
      <c r="G12" s="104" t="s">
        <v>27</v>
      </c>
    </row>
    <row r="13" spans="1:9" ht="24.95" customHeight="1">
      <c r="A13" s="104" t="s">
        <v>137</v>
      </c>
      <c r="B13" s="103" t="s">
        <v>130</v>
      </c>
      <c r="C13" s="104" t="s">
        <v>22</v>
      </c>
      <c r="D13" s="104" t="s">
        <v>138</v>
      </c>
      <c r="E13" s="105">
        <f t="shared" si="0"/>
        <v>1880</v>
      </c>
      <c r="F13" s="105">
        <f>47*40</f>
        <v>1880</v>
      </c>
      <c r="G13" s="104" t="s">
        <v>31</v>
      </c>
    </row>
    <row r="14" spans="1:9" ht="24.95" customHeight="1">
      <c r="A14" s="104" t="s">
        <v>139</v>
      </c>
      <c r="B14" s="103" t="s">
        <v>130</v>
      </c>
      <c r="C14" s="104" t="s">
        <v>5</v>
      </c>
      <c r="D14" s="104" t="s">
        <v>140</v>
      </c>
      <c r="E14" s="105">
        <f t="shared" si="0"/>
        <v>360</v>
      </c>
      <c r="F14" s="105">
        <f>9*40</f>
        <v>360</v>
      </c>
      <c r="G14" s="104" t="s">
        <v>35</v>
      </c>
    </row>
    <row r="15" spans="1:9" ht="24.95" customHeight="1">
      <c r="A15" s="104" t="s">
        <v>141</v>
      </c>
      <c r="B15" s="103" t="s">
        <v>130</v>
      </c>
      <c r="C15" s="104" t="s">
        <v>19</v>
      </c>
      <c r="D15" s="104" t="s">
        <v>142</v>
      </c>
      <c r="E15" s="105">
        <f t="shared" si="0"/>
        <v>640</v>
      </c>
      <c r="F15" s="105">
        <f>16*40</f>
        <v>640</v>
      </c>
      <c r="G15" s="104" t="s">
        <v>34</v>
      </c>
    </row>
    <row r="16" spans="1:9" ht="24.95" customHeight="1">
      <c r="A16" s="104" t="s">
        <v>143</v>
      </c>
      <c r="B16" s="103" t="s">
        <v>130</v>
      </c>
      <c r="C16" s="104" t="s">
        <v>8</v>
      </c>
      <c r="D16" s="104" t="s">
        <v>144</v>
      </c>
      <c r="E16" s="105">
        <f t="shared" si="0"/>
        <v>160</v>
      </c>
      <c r="F16" s="105">
        <f>4*40</f>
        <v>160</v>
      </c>
      <c r="G16" s="104" t="s">
        <v>37</v>
      </c>
    </row>
    <row r="17" spans="1:7" ht="24.95" customHeight="1">
      <c r="A17" s="104" t="s">
        <v>145</v>
      </c>
      <c r="B17" s="103" t="s">
        <v>130</v>
      </c>
      <c r="C17" s="104" t="s">
        <v>6</v>
      </c>
      <c r="D17" s="104" t="s">
        <v>146</v>
      </c>
      <c r="E17" s="105">
        <f t="shared" si="0"/>
        <v>80</v>
      </c>
      <c r="F17" s="105">
        <f>2*40</f>
        <v>80</v>
      </c>
      <c r="G17" s="104" t="s">
        <v>29</v>
      </c>
    </row>
    <row r="18" spans="1:7" ht="24.95" customHeight="1">
      <c r="A18" s="104" t="s">
        <v>147</v>
      </c>
      <c r="B18" s="103" t="s">
        <v>130</v>
      </c>
      <c r="C18" s="104" t="s">
        <v>23</v>
      </c>
      <c r="D18" s="104" t="s">
        <v>146</v>
      </c>
      <c r="E18" s="105">
        <f t="shared" si="0"/>
        <v>80</v>
      </c>
      <c r="F18" s="105">
        <f>2*40</f>
        <v>80</v>
      </c>
      <c r="G18" s="104" t="s">
        <v>28</v>
      </c>
    </row>
    <row r="19" spans="1:7" ht="24.95" customHeight="1">
      <c r="A19" s="104" t="s">
        <v>148</v>
      </c>
      <c r="B19" s="103" t="s">
        <v>130</v>
      </c>
      <c r="C19" s="104" t="s">
        <v>7</v>
      </c>
      <c r="D19" s="104" t="s">
        <v>149</v>
      </c>
      <c r="E19" s="105">
        <f t="shared" si="0"/>
        <v>560</v>
      </c>
      <c r="F19" s="105">
        <f>14*40</f>
        <v>560</v>
      </c>
      <c r="G19" s="104" t="s">
        <v>36</v>
      </c>
    </row>
    <row r="20" spans="1:7" ht="24.95" customHeight="1">
      <c r="A20" s="104" t="s">
        <v>150</v>
      </c>
      <c r="B20" s="103" t="s">
        <v>130</v>
      </c>
      <c r="C20" s="104" t="s">
        <v>10</v>
      </c>
      <c r="D20" s="104" t="s">
        <v>151</v>
      </c>
      <c r="E20" s="105">
        <f t="shared" si="0"/>
        <v>680</v>
      </c>
      <c r="F20" s="105">
        <f>17*40</f>
        <v>680</v>
      </c>
      <c r="G20" s="104" t="s">
        <v>30</v>
      </c>
    </row>
    <row r="21" spans="1:7" ht="24.95" customHeight="1">
      <c r="A21" s="100">
        <v>2</v>
      </c>
      <c r="B21" s="106" t="s">
        <v>152</v>
      </c>
      <c r="C21" s="100"/>
      <c r="D21" s="100" t="s">
        <v>153</v>
      </c>
      <c r="E21" s="101">
        <f>SUM(E22:E28)</f>
        <v>680</v>
      </c>
      <c r="F21" s="101">
        <f>SUM(F22:F28)</f>
        <v>680</v>
      </c>
      <c r="G21" s="104"/>
    </row>
    <row r="22" spans="1:7" ht="24.95" customHeight="1">
      <c r="A22" s="104" t="s">
        <v>154</v>
      </c>
      <c r="B22" s="103" t="s">
        <v>152</v>
      </c>
      <c r="C22" s="104" t="s">
        <v>11</v>
      </c>
      <c r="D22" s="104" t="s">
        <v>144</v>
      </c>
      <c r="E22" s="105">
        <f t="shared" ref="E22:E28" si="1">SUM(F22:F22)</f>
        <v>80</v>
      </c>
      <c r="F22" s="105">
        <f>4*20</f>
        <v>80</v>
      </c>
      <c r="G22" s="104" t="s">
        <v>32</v>
      </c>
    </row>
    <row r="23" spans="1:7" ht="24.95" customHeight="1">
      <c r="A23" s="104" t="s">
        <v>91</v>
      </c>
      <c r="B23" s="103" t="s">
        <v>152</v>
      </c>
      <c r="C23" s="104" t="s">
        <v>9</v>
      </c>
      <c r="D23" s="104" t="s">
        <v>155</v>
      </c>
      <c r="E23" s="105">
        <f t="shared" si="1"/>
        <v>300</v>
      </c>
      <c r="F23" s="105">
        <f>15*20</f>
        <v>300</v>
      </c>
      <c r="G23" s="104" t="s">
        <v>26</v>
      </c>
    </row>
    <row r="24" spans="1:7" ht="24.95" customHeight="1">
      <c r="A24" s="104" t="s">
        <v>92</v>
      </c>
      <c r="B24" s="103" t="s">
        <v>152</v>
      </c>
      <c r="C24" s="104" t="s">
        <v>20</v>
      </c>
      <c r="D24" s="104" t="s">
        <v>144</v>
      </c>
      <c r="E24" s="105">
        <f t="shared" si="1"/>
        <v>80</v>
      </c>
      <c r="F24" s="105">
        <f>4*20</f>
        <v>80</v>
      </c>
      <c r="G24" s="104" t="s">
        <v>33</v>
      </c>
    </row>
    <row r="25" spans="1:7" ht="24.95" customHeight="1">
      <c r="A25" s="104" t="s">
        <v>93</v>
      </c>
      <c r="B25" s="103" t="s">
        <v>152</v>
      </c>
      <c r="C25" s="104" t="s">
        <v>17</v>
      </c>
      <c r="D25" s="104" t="s">
        <v>156</v>
      </c>
      <c r="E25" s="105">
        <f t="shared" si="1"/>
        <v>20</v>
      </c>
      <c r="F25" s="105">
        <f>1*20</f>
        <v>20</v>
      </c>
      <c r="G25" s="104" t="s">
        <v>27</v>
      </c>
    </row>
    <row r="26" spans="1:7" ht="24.95" customHeight="1">
      <c r="A26" s="104" t="s">
        <v>94</v>
      </c>
      <c r="B26" s="103" t="s">
        <v>152</v>
      </c>
      <c r="C26" s="104" t="s">
        <v>22</v>
      </c>
      <c r="D26" s="104" t="s">
        <v>157</v>
      </c>
      <c r="E26" s="105">
        <f t="shared" si="1"/>
        <v>120</v>
      </c>
      <c r="F26" s="105">
        <f>6*20</f>
        <v>120</v>
      </c>
      <c r="G26" s="104" t="s">
        <v>31</v>
      </c>
    </row>
    <row r="27" spans="1:7" ht="24.95" customHeight="1">
      <c r="A27" s="104" t="s">
        <v>95</v>
      </c>
      <c r="B27" s="103" t="s">
        <v>152</v>
      </c>
      <c r="C27" s="104" t="s">
        <v>23</v>
      </c>
      <c r="D27" s="104" t="s">
        <v>158</v>
      </c>
      <c r="E27" s="105">
        <f t="shared" si="1"/>
        <v>60</v>
      </c>
      <c r="F27" s="105">
        <f>3*20</f>
        <v>60</v>
      </c>
      <c r="G27" s="104" t="s">
        <v>28</v>
      </c>
    </row>
    <row r="28" spans="1:7" ht="24.95" customHeight="1">
      <c r="A28" s="104" t="s">
        <v>96</v>
      </c>
      <c r="B28" s="103" t="s">
        <v>152</v>
      </c>
      <c r="C28" s="104" t="s">
        <v>7</v>
      </c>
      <c r="D28" s="104" t="s">
        <v>156</v>
      </c>
      <c r="E28" s="105">
        <f t="shared" si="1"/>
        <v>20</v>
      </c>
      <c r="F28" s="105">
        <f>1*20</f>
        <v>20</v>
      </c>
      <c r="G28" s="104" t="s">
        <v>36</v>
      </c>
    </row>
    <row r="29" spans="1:7" ht="20.100000000000001" customHeight="1"/>
    <row r="30" spans="1:7" ht="24" customHeight="1"/>
    <row r="31" spans="1:7" ht="20.100000000000001" customHeight="1"/>
    <row r="32" spans="1:7" ht="20.100000000000001" customHeight="1"/>
    <row r="33" spans="1:4" ht="20.100000000000001" customHeight="1"/>
    <row r="34" spans="1:4" ht="36" customHeight="1"/>
    <row r="35" spans="1:4" ht="46.5" customHeight="1"/>
    <row r="36" spans="1:4" ht="26.25" customHeight="1"/>
    <row r="37" spans="1:4" ht="53.1" customHeight="1"/>
    <row r="38" spans="1:4" ht="20.100000000000001" customHeight="1"/>
    <row r="39" spans="1:4" ht="36" customHeight="1"/>
    <row r="40" spans="1:4" ht="20.100000000000001" customHeight="1"/>
    <row r="41" spans="1:4" ht="36" customHeight="1"/>
    <row r="42" spans="1:4" ht="23.25" customHeight="1"/>
    <row r="43" spans="1:4" ht="36" customHeight="1">
      <c r="A43" s="90"/>
      <c r="D43" s="90"/>
    </row>
    <row r="44" spans="1:4">
      <c r="A44" s="90"/>
      <c r="D44" s="90"/>
    </row>
    <row r="45" spans="1:4" ht="20.100000000000001" customHeight="1">
      <c r="A45" s="90"/>
      <c r="D45" s="90"/>
    </row>
    <row r="46" spans="1:4" ht="36" customHeight="1">
      <c r="A46" s="90"/>
      <c r="D46" s="90"/>
    </row>
    <row r="47" spans="1:4" ht="20.100000000000001" customHeight="1">
      <c r="A47" s="90"/>
      <c r="D47" s="90"/>
    </row>
    <row r="48" spans="1:4" ht="36" customHeight="1">
      <c r="A48" s="90"/>
      <c r="D48" s="90"/>
    </row>
    <row r="49" spans="1:4">
      <c r="A49" s="90"/>
      <c r="D49" s="90"/>
    </row>
    <row r="50" spans="1:4" ht="20.100000000000001" customHeight="1">
      <c r="A50" s="90"/>
      <c r="D50" s="90"/>
    </row>
    <row r="51" spans="1:4" ht="36" customHeight="1">
      <c r="A51" s="90"/>
      <c r="D51" s="90"/>
    </row>
    <row r="52" spans="1:4">
      <c r="A52" s="90"/>
      <c r="D52" s="90"/>
    </row>
    <row r="53" spans="1:4" ht="20.100000000000001" customHeight="1">
      <c r="A53" s="90"/>
      <c r="D53" s="90"/>
    </row>
    <row r="54" spans="1:4" ht="36" customHeight="1">
      <c r="A54" s="90"/>
      <c r="D54" s="90"/>
    </row>
    <row r="55" spans="1:4">
      <c r="A55" s="90"/>
      <c r="D55" s="90"/>
    </row>
    <row r="56" spans="1:4" ht="20.100000000000001" customHeight="1">
      <c r="A56" s="90"/>
      <c r="D56" s="90"/>
    </row>
    <row r="57" spans="1:4" ht="36" customHeight="1">
      <c r="A57" s="90"/>
      <c r="D57" s="90"/>
    </row>
    <row r="58" spans="1:4">
      <c r="A58" s="90"/>
      <c r="D58" s="90"/>
    </row>
    <row r="59" spans="1:4" ht="24" customHeight="1">
      <c r="A59" s="90"/>
      <c r="D59" s="90"/>
    </row>
    <row r="60" spans="1:4" ht="36" customHeight="1">
      <c r="A60" s="90"/>
      <c r="D60" s="90"/>
    </row>
    <row r="61" spans="1:4">
      <c r="A61" s="90"/>
      <c r="D61" s="90"/>
    </row>
    <row r="62" spans="1:4" ht="20.100000000000001" customHeight="1">
      <c r="A62" s="90"/>
      <c r="D62" s="90"/>
    </row>
    <row r="63" spans="1:4" ht="36" customHeight="1">
      <c r="A63" s="90"/>
      <c r="D63" s="90"/>
    </row>
    <row r="64" spans="1:4">
      <c r="A64" s="90"/>
      <c r="D64" s="90"/>
    </row>
    <row r="65" spans="1:4" ht="24" customHeight="1">
      <c r="A65" s="90"/>
      <c r="D65" s="90"/>
    </row>
    <row r="66" spans="1:4" ht="36" customHeight="1">
      <c r="A66" s="90"/>
      <c r="D66" s="90"/>
    </row>
    <row r="67" spans="1:4">
      <c r="A67" s="90"/>
      <c r="D67" s="90"/>
    </row>
    <row r="68" spans="1:4" ht="20.100000000000001" customHeight="1">
      <c r="A68" s="90"/>
      <c r="D68" s="90"/>
    </row>
    <row r="69" spans="1:4" ht="36" customHeight="1">
      <c r="A69" s="90"/>
      <c r="D69" s="90"/>
    </row>
    <row r="70" spans="1:4">
      <c r="A70" s="90"/>
      <c r="D70" s="90"/>
    </row>
    <row r="71" spans="1:4" ht="20.100000000000001" customHeight="1">
      <c r="A71" s="90"/>
      <c r="D71" s="90"/>
    </row>
    <row r="72" spans="1:4" ht="36" customHeight="1">
      <c r="A72" s="90"/>
      <c r="D72" s="90"/>
    </row>
    <row r="73" spans="1:4" ht="21" customHeight="1">
      <c r="A73" s="90"/>
      <c r="D73" s="90"/>
    </row>
    <row r="74" spans="1:4" ht="20.100000000000001" customHeight="1">
      <c r="A74" s="90"/>
      <c r="D74" s="90"/>
    </row>
    <row r="75" spans="1:4" ht="36" customHeight="1">
      <c r="A75" s="90"/>
      <c r="D75" s="90"/>
    </row>
    <row r="76" spans="1:4" ht="19.5" customHeight="1">
      <c r="A76" s="90"/>
      <c r="D76" s="90"/>
    </row>
    <row r="77" spans="1:4" ht="25.15" customHeight="1">
      <c r="A77" s="90"/>
      <c r="D77" s="90"/>
    </row>
    <row r="78" spans="1:4" ht="36" customHeight="1">
      <c r="A78" s="90"/>
      <c r="D78" s="90"/>
    </row>
    <row r="79" spans="1:4" ht="33" customHeight="1">
      <c r="A79" s="90"/>
      <c r="D79" s="90"/>
    </row>
    <row r="80" spans="1:4" ht="43.5" customHeight="1">
      <c r="A80" s="90"/>
      <c r="D80" s="90"/>
    </row>
    <row r="81" spans="1:4" ht="22.5" customHeight="1">
      <c r="A81" s="90"/>
      <c r="D81" s="90"/>
    </row>
    <row r="82" spans="1:4" ht="25.5" customHeight="1">
      <c r="A82" s="90"/>
      <c r="D82" s="90"/>
    </row>
    <row r="83" spans="1:4" ht="36" customHeight="1">
      <c r="A83" s="90"/>
      <c r="D83" s="90"/>
    </row>
    <row r="84" spans="1:4" ht="24.75" customHeight="1">
      <c r="A84" s="90"/>
      <c r="D84" s="90"/>
    </row>
    <row r="85" spans="1:4" ht="50.1" customHeight="1">
      <c r="A85" s="90"/>
      <c r="D85" s="90"/>
    </row>
    <row r="86" spans="1:4" ht="36" customHeight="1">
      <c r="A86" s="90"/>
      <c r="D86" s="90"/>
    </row>
    <row r="87" spans="1:4" ht="26.25" customHeight="1">
      <c r="A87" s="90"/>
      <c r="D87" s="90"/>
    </row>
    <row r="88" spans="1:4" ht="22.5" customHeight="1">
      <c r="A88" s="90"/>
      <c r="D88" s="90"/>
    </row>
    <row r="89" spans="1:4" ht="23.25" customHeight="1">
      <c r="A89" s="90"/>
      <c r="D89" s="90"/>
    </row>
    <row r="90" spans="1:4" ht="36" customHeight="1">
      <c r="A90" s="90"/>
      <c r="D90" s="90"/>
    </row>
    <row r="91" spans="1:4" ht="36" customHeight="1">
      <c r="A91" s="90"/>
      <c r="D91" s="90"/>
    </row>
    <row r="92" spans="1:4" ht="25.5" customHeight="1">
      <c r="A92" s="90"/>
      <c r="D92" s="90"/>
    </row>
    <row r="93" spans="1:4" ht="21" customHeight="1">
      <c r="A93" s="90"/>
      <c r="D93" s="90"/>
    </row>
    <row r="94" spans="1:4" ht="36" customHeight="1">
      <c r="A94" s="90"/>
      <c r="D94" s="90"/>
    </row>
    <row r="95" spans="1:4" ht="50.1" customHeight="1">
      <c r="A95" s="90"/>
      <c r="D95" s="90"/>
    </row>
    <row r="96" spans="1:4" ht="23.25" customHeight="1">
      <c r="A96" s="90"/>
      <c r="D96" s="90"/>
    </row>
    <row r="97" spans="1:4" ht="50.1" customHeight="1">
      <c r="A97" s="90"/>
      <c r="D97" s="90"/>
    </row>
    <row r="98" spans="1:4" ht="86.25" customHeight="1">
      <c r="A98" s="90"/>
      <c r="D98" s="90"/>
    </row>
    <row r="99" spans="1:4" ht="23.25" customHeight="1">
      <c r="A99" s="90"/>
      <c r="D99" s="90"/>
    </row>
    <row r="100" spans="1:4" ht="101.25" customHeight="1">
      <c r="A100" s="90"/>
      <c r="D100" s="90"/>
    </row>
    <row r="101" spans="1:4" ht="23.25" customHeight="1">
      <c r="A101" s="90"/>
      <c r="D101" s="90"/>
    </row>
    <row r="102" spans="1:4" ht="50.1" customHeight="1">
      <c r="A102" s="90"/>
      <c r="D102" s="90"/>
    </row>
    <row r="103" spans="1:4" ht="34.9" customHeight="1">
      <c r="A103" s="90"/>
      <c r="D103" s="90"/>
    </row>
    <row r="104" spans="1:4" ht="23.25" customHeight="1">
      <c r="A104" s="90"/>
      <c r="D104" s="90"/>
    </row>
    <row r="105" spans="1:4" ht="50.1" customHeight="1">
      <c r="A105" s="90"/>
      <c r="D105" s="90"/>
    </row>
    <row r="106" spans="1:4" ht="23.25" customHeight="1">
      <c r="A106" s="90"/>
      <c r="D106" s="90"/>
    </row>
    <row r="107" spans="1:4" ht="36" customHeight="1">
      <c r="A107" s="90"/>
      <c r="D107" s="90"/>
    </row>
    <row r="108" spans="1:4" ht="53.25" customHeight="1">
      <c r="A108" s="90"/>
      <c r="D108" s="90"/>
    </row>
    <row r="109" spans="1:4" ht="36" customHeight="1">
      <c r="A109" s="90"/>
      <c r="D109" s="90"/>
    </row>
    <row r="110" spans="1:4" ht="23.25" customHeight="1">
      <c r="A110" s="90"/>
      <c r="D110" s="90"/>
    </row>
    <row r="111" spans="1:4" ht="36" customHeight="1">
      <c r="A111" s="90"/>
      <c r="D111" s="90"/>
    </row>
    <row r="112" spans="1:4" ht="23.25" customHeight="1">
      <c r="A112" s="90"/>
      <c r="D112" s="90"/>
    </row>
    <row r="113" spans="1:4" ht="36" customHeight="1">
      <c r="A113" s="90"/>
      <c r="D113" s="90"/>
    </row>
    <row r="114" spans="1:4" ht="23.25" customHeight="1">
      <c r="A114" s="90"/>
      <c r="D114" s="90"/>
    </row>
    <row r="115" spans="1:4" ht="36" customHeight="1">
      <c r="A115" s="90"/>
      <c r="D115" s="90"/>
    </row>
    <row r="116" spans="1:4" ht="23.25" customHeight="1">
      <c r="A116" s="90"/>
      <c r="D116" s="90"/>
    </row>
    <row r="117" spans="1:4" ht="80.25" customHeight="1">
      <c r="A117" s="90"/>
      <c r="D117" s="90"/>
    </row>
    <row r="118" spans="1:4" ht="23.25" customHeight="1">
      <c r="A118" s="90"/>
      <c r="D118" s="90"/>
    </row>
    <row r="119" spans="1:4" ht="36" customHeight="1">
      <c r="A119" s="90"/>
      <c r="D119" s="90"/>
    </row>
    <row r="120" spans="1:4" ht="78.75" customHeight="1">
      <c r="A120" s="90"/>
      <c r="D120" s="90"/>
    </row>
    <row r="121" spans="1:4" ht="96.75" customHeight="1">
      <c r="A121" s="90"/>
      <c r="D121" s="90"/>
    </row>
  </sheetData>
  <mergeCells count="10">
    <mergeCell ref="B8:C8"/>
    <mergeCell ref="F4:G4"/>
    <mergeCell ref="A1:G1"/>
    <mergeCell ref="A2:G2"/>
    <mergeCell ref="A5:A6"/>
    <mergeCell ref="B5:B6"/>
    <mergeCell ref="C5:C6"/>
    <mergeCell ref="D5:D6"/>
    <mergeCell ref="E5:F5"/>
    <mergeCell ref="G5:G6"/>
  </mergeCells>
  <printOptions horizontalCentered="1"/>
  <pageMargins left="0.39370078740157483" right="0.39370078740157483" top="0.6692913385826772" bottom="0.55118110236220474" header="0.31496062992125984" footer="0.23622047244094491"/>
  <pageSetup paperSize="9" scale="89" fitToHeight="0" orientation="portrait" r:id="rId1"/>
  <headerFooter>
    <oddFooter>&amp;C&amp;"Times New Roman,Regular"&amp;10Page &amp;P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8"/>
  <sheetViews>
    <sheetView workbookViewId="0">
      <selection activeCell="E10" sqref="E10:F28"/>
    </sheetView>
  </sheetViews>
  <sheetFormatPr defaultColWidth="8.85546875" defaultRowHeight="15.75"/>
  <cols>
    <col min="1" max="1" width="5.5703125" style="94" customWidth="1"/>
    <col min="2" max="2" width="47.7109375" style="94" customWidth="1"/>
    <col min="3" max="3" width="17.85546875" style="113" hidden="1" customWidth="1"/>
    <col min="4" max="4" width="1.140625" style="113" hidden="1" customWidth="1"/>
    <col min="5" max="5" width="13.5703125" style="114" customWidth="1"/>
    <col min="6" max="6" width="14.85546875" style="118" customWidth="1"/>
    <col min="7" max="7" width="16.5703125" style="94" customWidth="1"/>
    <col min="8" max="8" width="18.28515625" style="94" customWidth="1"/>
    <col min="9" max="9" width="14.7109375" style="94" customWidth="1"/>
    <col min="10" max="11" width="11.140625" style="94" bestFit="1" customWidth="1"/>
    <col min="12" max="21" width="8.85546875" style="94"/>
    <col min="22" max="256" width="8.85546875" style="11"/>
    <col min="257" max="257" width="8.7109375" style="11" customWidth="1"/>
    <col min="258" max="258" width="26.28515625" style="11" customWidth="1"/>
    <col min="259" max="259" width="15.7109375" style="11" customWidth="1"/>
    <col min="260" max="261" width="16.7109375" style="11" customWidth="1"/>
    <col min="262" max="262" width="14.85546875" style="11" customWidth="1"/>
    <col min="263" max="512" width="8.85546875" style="11"/>
    <col min="513" max="513" width="8.7109375" style="11" customWidth="1"/>
    <col min="514" max="514" width="26.28515625" style="11" customWidth="1"/>
    <col min="515" max="515" width="15.7109375" style="11" customWidth="1"/>
    <col min="516" max="517" width="16.7109375" style="11" customWidth="1"/>
    <col min="518" max="518" width="14.85546875" style="11" customWidth="1"/>
    <col min="519" max="768" width="8.85546875" style="11"/>
    <col min="769" max="769" width="8.7109375" style="11" customWidth="1"/>
    <col min="770" max="770" width="26.28515625" style="11" customWidth="1"/>
    <col min="771" max="771" width="15.7109375" style="11" customWidth="1"/>
    <col min="772" max="773" width="16.7109375" style="11" customWidth="1"/>
    <col min="774" max="774" width="14.85546875" style="11" customWidth="1"/>
    <col min="775" max="1024" width="8.85546875" style="11"/>
    <col min="1025" max="1025" width="8.7109375" style="11" customWidth="1"/>
    <col min="1026" max="1026" width="26.28515625" style="11" customWidth="1"/>
    <col min="1027" max="1027" width="15.7109375" style="11" customWidth="1"/>
    <col min="1028" max="1029" width="16.7109375" style="11" customWidth="1"/>
    <col min="1030" max="1030" width="14.85546875" style="11" customWidth="1"/>
    <col min="1031" max="1280" width="8.85546875" style="11"/>
    <col min="1281" max="1281" width="8.7109375" style="11" customWidth="1"/>
    <col min="1282" max="1282" width="26.28515625" style="11" customWidth="1"/>
    <col min="1283" max="1283" width="15.7109375" style="11" customWidth="1"/>
    <col min="1284" max="1285" width="16.7109375" style="11" customWidth="1"/>
    <col min="1286" max="1286" width="14.85546875" style="11" customWidth="1"/>
    <col min="1287" max="1536" width="8.85546875" style="11"/>
    <col min="1537" max="1537" width="8.7109375" style="11" customWidth="1"/>
    <col min="1538" max="1538" width="26.28515625" style="11" customWidth="1"/>
    <col min="1539" max="1539" width="15.7109375" style="11" customWidth="1"/>
    <col min="1540" max="1541" width="16.7109375" style="11" customWidth="1"/>
    <col min="1542" max="1542" width="14.85546875" style="11" customWidth="1"/>
    <col min="1543" max="1792" width="8.85546875" style="11"/>
    <col min="1793" max="1793" width="8.7109375" style="11" customWidth="1"/>
    <col min="1794" max="1794" width="26.28515625" style="11" customWidth="1"/>
    <col min="1795" max="1795" width="15.7109375" style="11" customWidth="1"/>
    <col min="1796" max="1797" width="16.7109375" style="11" customWidth="1"/>
    <col min="1798" max="1798" width="14.85546875" style="11" customWidth="1"/>
    <col min="1799" max="2048" width="8.85546875" style="11"/>
    <col min="2049" max="2049" width="8.7109375" style="11" customWidth="1"/>
    <col min="2050" max="2050" width="26.28515625" style="11" customWidth="1"/>
    <col min="2051" max="2051" width="15.7109375" style="11" customWidth="1"/>
    <col min="2052" max="2053" width="16.7109375" style="11" customWidth="1"/>
    <col min="2054" max="2054" width="14.85546875" style="11" customWidth="1"/>
    <col min="2055" max="2304" width="8.85546875" style="11"/>
    <col min="2305" max="2305" width="8.7109375" style="11" customWidth="1"/>
    <col min="2306" max="2306" width="26.28515625" style="11" customWidth="1"/>
    <col min="2307" max="2307" width="15.7109375" style="11" customWidth="1"/>
    <col min="2308" max="2309" width="16.7109375" style="11" customWidth="1"/>
    <col min="2310" max="2310" width="14.85546875" style="11" customWidth="1"/>
    <col min="2311" max="2560" width="8.85546875" style="11"/>
    <col min="2561" max="2561" width="8.7109375" style="11" customWidth="1"/>
    <col min="2562" max="2562" width="26.28515625" style="11" customWidth="1"/>
    <col min="2563" max="2563" width="15.7109375" style="11" customWidth="1"/>
    <col min="2564" max="2565" width="16.7109375" style="11" customWidth="1"/>
    <col min="2566" max="2566" width="14.85546875" style="11" customWidth="1"/>
    <col min="2567" max="2816" width="8.85546875" style="11"/>
    <col min="2817" max="2817" width="8.7109375" style="11" customWidth="1"/>
    <col min="2818" max="2818" width="26.28515625" style="11" customWidth="1"/>
    <col min="2819" max="2819" width="15.7109375" style="11" customWidth="1"/>
    <col min="2820" max="2821" width="16.7109375" style="11" customWidth="1"/>
    <col min="2822" max="2822" width="14.85546875" style="11" customWidth="1"/>
    <col min="2823" max="3072" width="8.85546875" style="11"/>
    <col min="3073" max="3073" width="8.7109375" style="11" customWidth="1"/>
    <col min="3074" max="3074" width="26.28515625" style="11" customWidth="1"/>
    <col min="3075" max="3075" width="15.7109375" style="11" customWidth="1"/>
    <col min="3076" max="3077" width="16.7109375" style="11" customWidth="1"/>
    <col min="3078" max="3078" width="14.85546875" style="11" customWidth="1"/>
    <col min="3079" max="3328" width="8.85546875" style="11"/>
    <col min="3329" max="3329" width="8.7109375" style="11" customWidth="1"/>
    <col min="3330" max="3330" width="26.28515625" style="11" customWidth="1"/>
    <col min="3331" max="3331" width="15.7109375" style="11" customWidth="1"/>
    <col min="3332" max="3333" width="16.7109375" style="11" customWidth="1"/>
    <col min="3334" max="3334" width="14.85546875" style="11" customWidth="1"/>
    <col min="3335" max="3584" width="8.85546875" style="11"/>
    <col min="3585" max="3585" width="8.7109375" style="11" customWidth="1"/>
    <col min="3586" max="3586" width="26.28515625" style="11" customWidth="1"/>
    <col min="3587" max="3587" width="15.7109375" style="11" customWidth="1"/>
    <col min="3588" max="3589" width="16.7109375" style="11" customWidth="1"/>
    <col min="3590" max="3590" width="14.85546875" style="11" customWidth="1"/>
    <col min="3591" max="3840" width="8.85546875" style="11"/>
    <col min="3841" max="3841" width="8.7109375" style="11" customWidth="1"/>
    <col min="3842" max="3842" width="26.28515625" style="11" customWidth="1"/>
    <col min="3843" max="3843" width="15.7109375" style="11" customWidth="1"/>
    <col min="3844" max="3845" width="16.7109375" style="11" customWidth="1"/>
    <col min="3846" max="3846" width="14.85546875" style="11" customWidth="1"/>
    <col min="3847" max="4096" width="8.85546875" style="11"/>
    <col min="4097" max="4097" width="8.7109375" style="11" customWidth="1"/>
    <col min="4098" max="4098" width="26.28515625" style="11" customWidth="1"/>
    <col min="4099" max="4099" width="15.7109375" style="11" customWidth="1"/>
    <col min="4100" max="4101" width="16.7109375" style="11" customWidth="1"/>
    <col min="4102" max="4102" width="14.85546875" style="11" customWidth="1"/>
    <col min="4103" max="4352" width="8.85546875" style="11"/>
    <col min="4353" max="4353" width="8.7109375" style="11" customWidth="1"/>
    <col min="4354" max="4354" width="26.28515625" style="11" customWidth="1"/>
    <col min="4355" max="4355" width="15.7109375" style="11" customWidth="1"/>
    <col min="4356" max="4357" width="16.7109375" style="11" customWidth="1"/>
    <col min="4358" max="4358" width="14.85546875" style="11" customWidth="1"/>
    <col min="4359" max="4608" width="8.85546875" style="11"/>
    <col min="4609" max="4609" width="8.7109375" style="11" customWidth="1"/>
    <col min="4610" max="4610" width="26.28515625" style="11" customWidth="1"/>
    <col min="4611" max="4611" width="15.7109375" style="11" customWidth="1"/>
    <col min="4612" max="4613" width="16.7109375" style="11" customWidth="1"/>
    <col min="4614" max="4614" width="14.85546875" style="11" customWidth="1"/>
    <col min="4615" max="4864" width="8.85546875" style="11"/>
    <col min="4865" max="4865" width="8.7109375" style="11" customWidth="1"/>
    <col min="4866" max="4866" width="26.28515625" style="11" customWidth="1"/>
    <col min="4867" max="4867" width="15.7109375" style="11" customWidth="1"/>
    <col min="4868" max="4869" width="16.7109375" style="11" customWidth="1"/>
    <col min="4870" max="4870" width="14.85546875" style="11" customWidth="1"/>
    <col min="4871" max="5120" width="8.85546875" style="11"/>
    <col min="5121" max="5121" width="8.7109375" style="11" customWidth="1"/>
    <col min="5122" max="5122" width="26.28515625" style="11" customWidth="1"/>
    <col min="5123" max="5123" width="15.7109375" style="11" customWidth="1"/>
    <col min="5124" max="5125" width="16.7109375" style="11" customWidth="1"/>
    <col min="5126" max="5126" width="14.85546875" style="11" customWidth="1"/>
    <col min="5127" max="5376" width="8.85546875" style="11"/>
    <col min="5377" max="5377" width="8.7109375" style="11" customWidth="1"/>
    <col min="5378" max="5378" width="26.28515625" style="11" customWidth="1"/>
    <col min="5379" max="5379" width="15.7109375" style="11" customWidth="1"/>
    <col min="5380" max="5381" width="16.7109375" style="11" customWidth="1"/>
    <col min="5382" max="5382" width="14.85546875" style="11" customWidth="1"/>
    <col min="5383" max="5632" width="8.85546875" style="11"/>
    <col min="5633" max="5633" width="8.7109375" style="11" customWidth="1"/>
    <col min="5634" max="5634" width="26.28515625" style="11" customWidth="1"/>
    <col min="5635" max="5635" width="15.7109375" style="11" customWidth="1"/>
    <col min="5636" max="5637" width="16.7109375" style="11" customWidth="1"/>
    <col min="5638" max="5638" width="14.85546875" style="11" customWidth="1"/>
    <col min="5639" max="5888" width="8.85546875" style="11"/>
    <col min="5889" max="5889" width="8.7109375" style="11" customWidth="1"/>
    <col min="5890" max="5890" width="26.28515625" style="11" customWidth="1"/>
    <col min="5891" max="5891" width="15.7109375" style="11" customWidth="1"/>
    <col min="5892" max="5893" width="16.7109375" style="11" customWidth="1"/>
    <col min="5894" max="5894" width="14.85546875" style="11" customWidth="1"/>
    <col min="5895" max="6144" width="8.85546875" style="11"/>
    <col min="6145" max="6145" width="8.7109375" style="11" customWidth="1"/>
    <col min="6146" max="6146" width="26.28515625" style="11" customWidth="1"/>
    <col min="6147" max="6147" width="15.7109375" style="11" customWidth="1"/>
    <col min="6148" max="6149" width="16.7109375" style="11" customWidth="1"/>
    <col min="6150" max="6150" width="14.85546875" style="11" customWidth="1"/>
    <col min="6151" max="6400" width="8.85546875" style="11"/>
    <col min="6401" max="6401" width="8.7109375" style="11" customWidth="1"/>
    <col min="6402" max="6402" width="26.28515625" style="11" customWidth="1"/>
    <col min="6403" max="6403" width="15.7109375" style="11" customWidth="1"/>
    <col min="6404" max="6405" width="16.7109375" style="11" customWidth="1"/>
    <col min="6406" max="6406" width="14.85546875" style="11" customWidth="1"/>
    <col min="6407" max="6656" width="8.85546875" style="11"/>
    <col min="6657" max="6657" width="8.7109375" style="11" customWidth="1"/>
    <col min="6658" max="6658" width="26.28515625" style="11" customWidth="1"/>
    <col min="6659" max="6659" width="15.7109375" style="11" customWidth="1"/>
    <col min="6660" max="6661" width="16.7109375" style="11" customWidth="1"/>
    <col min="6662" max="6662" width="14.85546875" style="11" customWidth="1"/>
    <col min="6663" max="6912" width="8.85546875" style="11"/>
    <col min="6913" max="6913" width="8.7109375" style="11" customWidth="1"/>
    <col min="6914" max="6914" width="26.28515625" style="11" customWidth="1"/>
    <col min="6915" max="6915" width="15.7109375" style="11" customWidth="1"/>
    <col min="6916" max="6917" width="16.7109375" style="11" customWidth="1"/>
    <col min="6918" max="6918" width="14.85546875" style="11" customWidth="1"/>
    <col min="6919" max="7168" width="8.85546875" style="11"/>
    <col min="7169" max="7169" width="8.7109375" style="11" customWidth="1"/>
    <col min="7170" max="7170" width="26.28515625" style="11" customWidth="1"/>
    <col min="7171" max="7171" width="15.7109375" style="11" customWidth="1"/>
    <col min="7172" max="7173" width="16.7109375" style="11" customWidth="1"/>
    <col min="7174" max="7174" width="14.85546875" style="11" customWidth="1"/>
    <col min="7175" max="7424" width="8.85546875" style="11"/>
    <col min="7425" max="7425" width="8.7109375" style="11" customWidth="1"/>
    <col min="7426" max="7426" width="26.28515625" style="11" customWidth="1"/>
    <col min="7427" max="7427" width="15.7109375" style="11" customWidth="1"/>
    <col min="7428" max="7429" width="16.7109375" style="11" customWidth="1"/>
    <col min="7430" max="7430" width="14.85546875" style="11" customWidth="1"/>
    <col min="7431" max="7680" width="8.85546875" style="11"/>
    <col min="7681" max="7681" width="8.7109375" style="11" customWidth="1"/>
    <col min="7682" max="7682" width="26.28515625" style="11" customWidth="1"/>
    <col min="7683" max="7683" width="15.7109375" style="11" customWidth="1"/>
    <col min="7684" max="7685" width="16.7109375" style="11" customWidth="1"/>
    <col min="7686" max="7686" width="14.85546875" style="11" customWidth="1"/>
    <col min="7687" max="7936" width="8.85546875" style="11"/>
    <col min="7937" max="7937" width="8.7109375" style="11" customWidth="1"/>
    <col min="7938" max="7938" width="26.28515625" style="11" customWidth="1"/>
    <col min="7939" max="7939" width="15.7109375" style="11" customWidth="1"/>
    <col min="7940" max="7941" width="16.7109375" style="11" customWidth="1"/>
    <col min="7942" max="7942" width="14.85546875" style="11" customWidth="1"/>
    <col min="7943" max="8192" width="8.85546875" style="11"/>
    <col min="8193" max="8193" width="8.7109375" style="11" customWidth="1"/>
    <col min="8194" max="8194" width="26.28515625" style="11" customWidth="1"/>
    <col min="8195" max="8195" width="15.7109375" style="11" customWidth="1"/>
    <col min="8196" max="8197" width="16.7109375" style="11" customWidth="1"/>
    <col min="8198" max="8198" width="14.85546875" style="11" customWidth="1"/>
    <col min="8199" max="8448" width="8.85546875" style="11"/>
    <col min="8449" max="8449" width="8.7109375" style="11" customWidth="1"/>
    <col min="8450" max="8450" width="26.28515625" style="11" customWidth="1"/>
    <col min="8451" max="8451" width="15.7109375" style="11" customWidth="1"/>
    <col min="8452" max="8453" width="16.7109375" style="11" customWidth="1"/>
    <col min="8454" max="8454" width="14.85546875" style="11" customWidth="1"/>
    <col min="8455" max="8704" width="8.85546875" style="11"/>
    <col min="8705" max="8705" width="8.7109375" style="11" customWidth="1"/>
    <col min="8706" max="8706" width="26.28515625" style="11" customWidth="1"/>
    <col min="8707" max="8707" width="15.7109375" style="11" customWidth="1"/>
    <col min="8708" max="8709" width="16.7109375" style="11" customWidth="1"/>
    <col min="8710" max="8710" width="14.85546875" style="11" customWidth="1"/>
    <col min="8711" max="8960" width="8.85546875" style="11"/>
    <col min="8961" max="8961" width="8.7109375" style="11" customWidth="1"/>
    <col min="8962" max="8962" width="26.28515625" style="11" customWidth="1"/>
    <col min="8963" max="8963" width="15.7109375" style="11" customWidth="1"/>
    <col min="8964" max="8965" width="16.7109375" style="11" customWidth="1"/>
    <col min="8966" max="8966" width="14.85546875" style="11" customWidth="1"/>
    <col min="8967" max="9216" width="8.85546875" style="11"/>
    <col min="9217" max="9217" width="8.7109375" style="11" customWidth="1"/>
    <col min="9218" max="9218" width="26.28515625" style="11" customWidth="1"/>
    <col min="9219" max="9219" width="15.7109375" style="11" customWidth="1"/>
    <col min="9220" max="9221" width="16.7109375" style="11" customWidth="1"/>
    <col min="9222" max="9222" width="14.85546875" style="11" customWidth="1"/>
    <col min="9223" max="9472" width="8.85546875" style="11"/>
    <col min="9473" max="9473" width="8.7109375" style="11" customWidth="1"/>
    <col min="9474" max="9474" width="26.28515625" style="11" customWidth="1"/>
    <col min="9475" max="9475" width="15.7109375" style="11" customWidth="1"/>
    <col min="9476" max="9477" width="16.7109375" style="11" customWidth="1"/>
    <col min="9478" max="9478" width="14.85546875" style="11" customWidth="1"/>
    <col min="9479" max="9728" width="8.85546875" style="11"/>
    <col min="9729" max="9729" width="8.7109375" style="11" customWidth="1"/>
    <col min="9730" max="9730" width="26.28515625" style="11" customWidth="1"/>
    <col min="9731" max="9731" width="15.7109375" style="11" customWidth="1"/>
    <col min="9732" max="9733" width="16.7109375" style="11" customWidth="1"/>
    <col min="9734" max="9734" width="14.85546875" style="11" customWidth="1"/>
    <col min="9735" max="9984" width="8.85546875" style="11"/>
    <col min="9985" max="9985" width="8.7109375" style="11" customWidth="1"/>
    <col min="9986" max="9986" width="26.28515625" style="11" customWidth="1"/>
    <col min="9987" max="9987" width="15.7109375" style="11" customWidth="1"/>
    <col min="9988" max="9989" width="16.7109375" style="11" customWidth="1"/>
    <col min="9990" max="9990" width="14.85546875" style="11" customWidth="1"/>
    <col min="9991" max="10240" width="8.85546875" style="11"/>
    <col min="10241" max="10241" width="8.7109375" style="11" customWidth="1"/>
    <col min="10242" max="10242" width="26.28515625" style="11" customWidth="1"/>
    <col min="10243" max="10243" width="15.7109375" style="11" customWidth="1"/>
    <col min="10244" max="10245" width="16.7109375" style="11" customWidth="1"/>
    <col min="10246" max="10246" width="14.85546875" style="11" customWidth="1"/>
    <col min="10247" max="10496" width="8.85546875" style="11"/>
    <col min="10497" max="10497" width="8.7109375" style="11" customWidth="1"/>
    <col min="10498" max="10498" width="26.28515625" style="11" customWidth="1"/>
    <col min="10499" max="10499" width="15.7109375" style="11" customWidth="1"/>
    <col min="10500" max="10501" width="16.7109375" style="11" customWidth="1"/>
    <col min="10502" max="10502" width="14.85546875" style="11" customWidth="1"/>
    <col min="10503" max="10752" width="8.85546875" style="11"/>
    <col min="10753" max="10753" width="8.7109375" style="11" customWidth="1"/>
    <col min="10754" max="10754" width="26.28515625" style="11" customWidth="1"/>
    <col min="10755" max="10755" width="15.7109375" style="11" customWidth="1"/>
    <col min="10756" max="10757" width="16.7109375" style="11" customWidth="1"/>
    <col min="10758" max="10758" width="14.85546875" style="11" customWidth="1"/>
    <col min="10759" max="11008" width="8.85546875" style="11"/>
    <col min="11009" max="11009" width="8.7109375" style="11" customWidth="1"/>
    <col min="11010" max="11010" width="26.28515625" style="11" customWidth="1"/>
    <col min="11011" max="11011" width="15.7109375" style="11" customWidth="1"/>
    <col min="11012" max="11013" width="16.7109375" style="11" customWidth="1"/>
    <col min="11014" max="11014" width="14.85546875" style="11" customWidth="1"/>
    <col min="11015" max="11264" width="8.85546875" style="11"/>
    <col min="11265" max="11265" width="8.7109375" style="11" customWidth="1"/>
    <col min="11266" max="11266" width="26.28515625" style="11" customWidth="1"/>
    <col min="11267" max="11267" width="15.7109375" style="11" customWidth="1"/>
    <col min="11268" max="11269" width="16.7109375" style="11" customWidth="1"/>
    <col min="11270" max="11270" width="14.85546875" style="11" customWidth="1"/>
    <col min="11271" max="11520" width="8.85546875" style="11"/>
    <col min="11521" max="11521" width="8.7109375" style="11" customWidth="1"/>
    <col min="11522" max="11522" width="26.28515625" style="11" customWidth="1"/>
    <col min="11523" max="11523" width="15.7109375" style="11" customWidth="1"/>
    <col min="11524" max="11525" width="16.7109375" style="11" customWidth="1"/>
    <col min="11526" max="11526" width="14.85546875" style="11" customWidth="1"/>
    <col min="11527" max="11776" width="8.85546875" style="11"/>
    <col min="11777" max="11777" width="8.7109375" style="11" customWidth="1"/>
    <col min="11778" max="11778" width="26.28515625" style="11" customWidth="1"/>
    <col min="11779" max="11779" width="15.7109375" style="11" customWidth="1"/>
    <col min="11780" max="11781" width="16.7109375" style="11" customWidth="1"/>
    <col min="11782" max="11782" width="14.85546875" style="11" customWidth="1"/>
    <col min="11783" max="12032" width="8.85546875" style="11"/>
    <col min="12033" max="12033" width="8.7109375" style="11" customWidth="1"/>
    <col min="12034" max="12034" width="26.28515625" style="11" customWidth="1"/>
    <col min="12035" max="12035" width="15.7109375" style="11" customWidth="1"/>
    <col min="12036" max="12037" width="16.7109375" style="11" customWidth="1"/>
    <col min="12038" max="12038" width="14.85546875" style="11" customWidth="1"/>
    <col min="12039" max="12288" width="8.85546875" style="11"/>
    <col min="12289" max="12289" width="8.7109375" style="11" customWidth="1"/>
    <col min="12290" max="12290" width="26.28515625" style="11" customWidth="1"/>
    <col min="12291" max="12291" width="15.7109375" style="11" customWidth="1"/>
    <col min="12292" max="12293" width="16.7109375" style="11" customWidth="1"/>
    <col min="12294" max="12294" width="14.85546875" style="11" customWidth="1"/>
    <col min="12295" max="12544" width="8.85546875" style="11"/>
    <col min="12545" max="12545" width="8.7109375" style="11" customWidth="1"/>
    <col min="12546" max="12546" width="26.28515625" style="11" customWidth="1"/>
    <col min="12547" max="12547" width="15.7109375" style="11" customWidth="1"/>
    <col min="12548" max="12549" width="16.7109375" style="11" customWidth="1"/>
    <col min="12550" max="12550" width="14.85546875" style="11" customWidth="1"/>
    <col min="12551" max="12800" width="8.85546875" style="11"/>
    <col min="12801" max="12801" width="8.7109375" style="11" customWidth="1"/>
    <col min="12802" max="12802" width="26.28515625" style="11" customWidth="1"/>
    <col min="12803" max="12803" width="15.7109375" style="11" customWidth="1"/>
    <col min="12804" max="12805" width="16.7109375" style="11" customWidth="1"/>
    <col min="12806" max="12806" width="14.85546875" style="11" customWidth="1"/>
    <col min="12807" max="13056" width="8.85546875" style="11"/>
    <col min="13057" max="13057" width="8.7109375" style="11" customWidth="1"/>
    <col min="13058" max="13058" width="26.28515625" style="11" customWidth="1"/>
    <col min="13059" max="13059" width="15.7109375" style="11" customWidth="1"/>
    <col min="13060" max="13061" width="16.7109375" style="11" customWidth="1"/>
    <col min="13062" max="13062" width="14.85546875" style="11" customWidth="1"/>
    <col min="13063" max="13312" width="8.85546875" style="11"/>
    <col min="13313" max="13313" width="8.7109375" style="11" customWidth="1"/>
    <col min="13314" max="13314" width="26.28515625" style="11" customWidth="1"/>
    <col min="13315" max="13315" width="15.7109375" style="11" customWidth="1"/>
    <col min="13316" max="13317" width="16.7109375" style="11" customWidth="1"/>
    <col min="13318" max="13318" width="14.85546875" style="11" customWidth="1"/>
    <col min="13319" max="13568" width="8.85546875" style="11"/>
    <col min="13569" max="13569" width="8.7109375" style="11" customWidth="1"/>
    <col min="13570" max="13570" width="26.28515625" style="11" customWidth="1"/>
    <col min="13571" max="13571" width="15.7109375" style="11" customWidth="1"/>
    <col min="13572" max="13573" width="16.7109375" style="11" customWidth="1"/>
    <col min="13574" max="13574" width="14.85546875" style="11" customWidth="1"/>
    <col min="13575" max="13824" width="8.85546875" style="11"/>
    <col min="13825" max="13825" width="8.7109375" style="11" customWidth="1"/>
    <col min="13826" max="13826" width="26.28515625" style="11" customWidth="1"/>
    <col min="13827" max="13827" width="15.7109375" style="11" customWidth="1"/>
    <col min="13828" max="13829" width="16.7109375" style="11" customWidth="1"/>
    <col min="13830" max="13830" width="14.85546875" style="11" customWidth="1"/>
    <col min="13831" max="14080" width="8.85546875" style="11"/>
    <col min="14081" max="14081" width="8.7109375" style="11" customWidth="1"/>
    <col min="14082" max="14082" width="26.28515625" style="11" customWidth="1"/>
    <col min="14083" max="14083" width="15.7109375" style="11" customWidth="1"/>
    <col min="14084" max="14085" width="16.7109375" style="11" customWidth="1"/>
    <col min="14086" max="14086" width="14.85546875" style="11" customWidth="1"/>
    <col min="14087" max="14336" width="8.85546875" style="11"/>
    <col min="14337" max="14337" width="8.7109375" style="11" customWidth="1"/>
    <col min="14338" max="14338" width="26.28515625" style="11" customWidth="1"/>
    <col min="14339" max="14339" width="15.7109375" style="11" customWidth="1"/>
    <col min="14340" max="14341" width="16.7109375" style="11" customWidth="1"/>
    <col min="14342" max="14342" width="14.85546875" style="11" customWidth="1"/>
    <col min="14343" max="14592" width="8.85546875" style="11"/>
    <col min="14593" max="14593" width="8.7109375" style="11" customWidth="1"/>
    <col min="14594" max="14594" width="26.28515625" style="11" customWidth="1"/>
    <col min="14595" max="14595" width="15.7109375" style="11" customWidth="1"/>
    <col min="14596" max="14597" width="16.7109375" style="11" customWidth="1"/>
    <col min="14598" max="14598" width="14.85546875" style="11" customWidth="1"/>
    <col min="14599" max="14848" width="8.85546875" style="11"/>
    <col min="14849" max="14849" width="8.7109375" style="11" customWidth="1"/>
    <col min="14850" max="14850" width="26.28515625" style="11" customWidth="1"/>
    <col min="14851" max="14851" width="15.7109375" style="11" customWidth="1"/>
    <col min="14852" max="14853" width="16.7109375" style="11" customWidth="1"/>
    <col min="14854" max="14854" width="14.85546875" style="11" customWidth="1"/>
    <col min="14855" max="15104" width="8.85546875" style="11"/>
    <col min="15105" max="15105" width="8.7109375" style="11" customWidth="1"/>
    <col min="15106" max="15106" width="26.28515625" style="11" customWidth="1"/>
    <col min="15107" max="15107" width="15.7109375" style="11" customWidth="1"/>
    <col min="15108" max="15109" width="16.7109375" style="11" customWidth="1"/>
    <col min="15110" max="15110" width="14.85546875" style="11" customWidth="1"/>
    <col min="15111" max="15360" width="8.85546875" style="11"/>
    <col min="15361" max="15361" width="8.7109375" style="11" customWidth="1"/>
    <col min="15362" max="15362" width="26.28515625" style="11" customWidth="1"/>
    <col min="15363" max="15363" width="15.7109375" style="11" customWidth="1"/>
    <col min="15364" max="15365" width="16.7109375" style="11" customWidth="1"/>
    <col min="15366" max="15366" width="14.85546875" style="11" customWidth="1"/>
    <col min="15367" max="15616" width="8.85546875" style="11"/>
    <col min="15617" max="15617" width="8.7109375" style="11" customWidth="1"/>
    <col min="15618" max="15618" width="26.28515625" style="11" customWidth="1"/>
    <col min="15619" max="15619" width="15.7109375" style="11" customWidth="1"/>
    <col min="15620" max="15621" width="16.7109375" style="11" customWidth="1"/>
    <col min="15622" max="15622" width="14.85546875" style="11" customWidth="1"/>
    <col min="15623" max="15872" width="8.85546875" style="11"/>
    <col min="15873" max="15873" width="8.7109375" style="11" customWidth="1"/>
    <col min="15874" max="15874" width="26.28515625" style="11" customWidth="1"/>
    <col min="15875" max="15875" width="15.7109375" style="11" customWidth="1"/>
    <col min="15876" max="15877" width="16.7109375" style="11" customWidth="1"/>
    <col min="15878" max="15878" width="14.85546875" style="11" customWidth="1"/>
    <col min="15879" max="16128" width="8.85546875" style="11"/>
    <col min="16129" max="16129" width="8.7109375" style="11" customWidth="1"/>
    <col min="16130" max="16130" width="26.28515625" style="11" customWidth="1"/>
    <col min="16131" max="16131" width="15.7109375" style="11" customWidth="1"/>
    <col min="16132" max="16133" width="16.7109375" style="11" customWidth="1"/>
    <col min="16134" max="16134" width="14.85546875" style="11" customWidth="1"/>
    <col min="16135" max="16384" width="8.85546875" style="11"/>
  </cols>
  <sheetData>
    <row r="1" spans="1:21" ht="21.75" customHeight="1">
      <c r="F1" s="114"/>
      <c r="G1" s="115" t="s">
        <v>163</v>
      </c>
      <c r="H1" s="116"/>
    </row>
    <row r="2" spans="1:21" ht="30" customHeight="1">
      <c r="A2" s="135" t="s">
        <v>164</v>
      </c>
      <c r="B2" s="135"/>
      <c r="C2" s="135"/>
      <c r="D2" s="135"/>
      <c r="E2" s="135"/>
      <c r="F2" s="135"/>
      <c r="G2" s="135"/>
    </row>
    <row r="3" spans="1:21" ht="24.95" customHeight="1">
      <c r="A3" s="155" t="str">
        <f>'B01- MTQG GN'!A2:G2</f>
        <v>(Kèm theo Nghị quyết số:       /NQ-HĐND, ngày  23 / 4  /2025 của HĐND huyện Mường Tè)</v>
      </c>
      <c r="B3" s="141"/>
      <c r="C3" s="141"/>
      <c r="D3" s="141"/>
      <c r="E3" s="141"/>
      <c r="F3" s="141"/>
      <c r="G3" s="141"/>
    </row>
    <row r="4" spans="1:21" ht="19.5" customHeight="1">
      <c r="E4" s="156" t="s">
        <v>24</v>
      </c>
      <c r="F4" s="156"/>
      <c r="G4" s="156"/>
    </row>
    <row r="5" spans="1:21" s="95" customFormat="1" ht="30.6" customHeight="1">
      <c r="A5" s="139" t="s">
        <v>0</v>
      </c>
      <c r="B5" s="139" t="s">
        <v>1</v>
      </c>
      <c r="C5" s="139" t="s">
        <v>165</v>
      </c>
      <c r="D5" s="139" t="s">
        <v>166</v>
      </c>
      <c r="E5" s="157" t="s">
        <v>16</v>
      </c>
      <c r="F5" s="5" t="s">
        <v>197</v>
      </c>
      <c r="G5" s="139" t="s">
        <v>2</v>
      </c>
    </row>
    <row r="6" spans="1:21" s="95" customFormat="1" ht="54" customHeight="1">
      <c r="A6" s="139"/>
      <c r="B6" s="139"/>
      <c r="C6" s="139"/>
      <c r="D6" s="139"/>
      <c r="E6" s="157"/>
      <c r="F6" s="5" t="s">
        <v>167</v>
      </c>
      <c r="G6" s="139"/>
      <c r="H6" s="118"/>
    </row>
    <row r="7" spans="1:21" s="97" customFormat="1" ht="21.95" customHeight="1">
      <c r="A7" s="119" t="s">
        <v>3</v>
      </c>
      <c r="B7" s="119" t="s">
        <v>4</v>
      </c>
      <c r="C7" s="119" t="s">
        <v>168</v>
      </c>
      <c r="D7" s="119" t="s">
        <v>169</v>
      </c>
      <c r="E7" s="120" t="s">
        <v>170</v>
      </c>
      <c r="F7" s="120">
        <v>2</v>
      </c>
      <c r="G7" s="120">
        <v>6</v>
      </c>
      <c r="H7" s="121"/>
      <c r="I7" s="122"/>
    </row>
    <row r="8" spans="1:21" s="126" customFormat="1" ht="25.5" customHeight="1">
      <c r="A8" s="14"/>
      <c r="B8" s="14" t="s">
        <v>76</v>
      </c>
      <c r="C8" s="14"/>
      <c r="D8" s="123"/>
      <c r="E8" s="124">
        <f t="shared" ref="E8:E28" si="0">SUM(F8:F8)</f>
        <v>40588</v>
      </c>
      <c r="F8" s="124">
        <f>F9+F24</f>
        <v>40588</v>
      </c>
      <c r="G8" s="14"/>
      <c r="H8" s="125"/>
      <c r="I8" s="125"/>
    </row>
    <row r="9" spans="1:21" s="2" customFormat="1" ht="32.25" customHeight="1">
      <c r="A9" s="96">
        <v>1</v>
      </c>
      <c r="B9" s="129" t="s">
        <v>171</v>
      </c>
      <c r="C9" s="96"/>
      <c r="D9" s="127"/>
      <c r="E9" s="128">
        <f t="shared" si="0"/>
        <v>40288</v>
      </c>
      <c r="F9" s="128">
        <f>SUM(F10:F23)</f>
        <v>40288</v>
      </c>
      <c r="G9" s="13" t="s">
        <v>172</v>
      </c>
      <c r="H9" s="118"/>
      <c r="I9" s="118"/>
      <c r="J9" s="95"/>
      <c r="K9" s="95"/>
      <c r="L9" s="95"/>
      <c r="M9" s="95"/>
      <c r="N9" s="95"/>
      <c r="O9" s="95"/>
      <c r="P9" s="95"/>
      <c r="Q9" s="95"/>
      <c r="R9" s="95"/>
      <c r="S9" s="95"/>
      <c r="T9" s="95"/>
      <c r="U9" s="95"/>
    </row>
    <row r="10" spans="1:21" ht="20.100000000000001" customHeight="1">
      <c r="A10" s="7" t="s">
        <v>13</v>
      </c>
      <c r="B10" s="130" t="s">
        <v>173</v>
      </c>
      <c r="C10" s="7" t="s">
        <v>174</v>
      </c>
      <c r="D10" s="131">
        <v>73.772999999999996</v>
      </c>
      <c r="E10" s="132">
        <f t="shared" si="0"/>
        <v>1740</v>
      </c>
      <c r="F10" s="131">
        <v>1740</v>
      </c>
      <c r="G10" s="133" t="s">
        <v>175</v>
      </c>
      <c r="H10" s="114"/>
      <c r="I10" s="114"/>
    </row>
    <row r="11" spans="1:21" ht="24" customHeight="1">
      <c r="A11" s="7" t="s">
        <v>13</v>
      </c>
      <c r="B11" s="130" t="s">
        <v>176</v>
      </c>
      <c r="C11" s="7"/>
      <c r="D11" s="131">
        <v>6462.9957869999998</v>
      </c>
      <c r="E11" s="132">
        <f t="shared" si="0"/>
        <v>3778</v>
      </c>
      <c r="F11" s="131">
        <f>3780-2</f>
        <v>3778</v>
      </c>
      <c r="G11" s="133" t="s">
        <v>177</v>
      </c>
      <c r="H11" s="114"/>
      <c r="I11" s="114"/>
    </row>
    <row r="12" spans="1:21" ht="25.5" customHeight="1">
      <c r="A12" s="7" t="s">
        <v>13</v>
      </c>
      <c r="B12" s="130" t="s">
        <v>11</v>
      </c>
      <c r="C12" s="7" t="s">
        <v>174</v>
      </c>
      <c r="D12" s="131">
        <v>73.772999999999996</v>
      </c>
      <c r="E12" s="132">
        <f t="shared" si="0"/>
        <v>3000</v>
      </c>
      <c r="F12" s="131">
        <v>3000</v>
      </c>
      <c r="G12" s="133" t="s">
        <v>178</v>
      </c>
      <c r="H12" s="114"/>
      <c r="I12" s="114"/>
    </row>
    <row r="13" spans="1:21" ht="20.100000000000001" customHeight="1">
      <c r="A13" s="7" t="s">
        <v>13</v>
      </c>
      <c r="B13" s="130" t="s">
        <v>8</v>
      </c>
      <c r="C13" s="7"/>
      <c r="D13" s="131">
        <v>6462.9957869999998</v>
      </c>
      <c r="E13" s="132">
        <f t="shared" si="0"/>
        <v>2280</v>
      </c>
      <c r="F13" s="131">
        <v>2280</v>
      </c>
      <c r="G13" s="133" t="s">
        <v>179</v>
      </c>
      <c r="H13" s="114"/>
      <c r="I13" s="114"/>
    </row>
    <row r="14" spans="1:21" ht="20.25" customHeight="1">
      <c r="A14" s="7" t="s">
        <v>13</v>
      </c>
      <c r="B14" s="130" t="s">
        <v>19</v>
      </c>
      <c r="C14" s="7" t="s">
        <v>174</v>
      </c>
      <c r="D14" s="131">
        <v>73.772999999999996</v>
      </c>
      <c r="E14" s="132">
        <f t="shared" si="0"/>
        <v>2640</v>
      </c>
      <c r="F14" s="131">
        <v>2640</v>
      </c>
      <c r="G14" s="133" t="s">
        <v>180</v>
      </c>
      <c r="H14" s="114"/>
      <c r="I14" s="114"/>
    </row>
    <row r="15" spans="1:21" ht="20.25" customHeight="1">
      <c r="A15" s="7" t="s">
        <v>13</v>
      </c>
      <c r="B15" s="130" t="s">
        <v>181</v>
      </c>
      <c r="C15" s="7"/>
      <c r="D15" s="131">
        <v>6462.9957869999998</v>
      </c>
      <c r="E15" s="132">
        <f t="shared" si="0"/>
        <v>2040</v>
      </c>
      <c r="F15" s="131">
        <v>2040</v>
      </c>
      <c r="G15" s="133" t="s">
        <v>182</v>
      </c>
      <c r="H15" s="114"/>
      <c r="I15" s="114"/>
    </row>
    <row r="16" spans="1:21" ht="20.100000000000001" customHeight="1">
      <c r="A16" s="7" t="s">
        <v>13</v>
      </c>
      <c r="B16" s="130" t="s">
        <v>20</v>
      </c>
      <c r="C16" s="7" t="s">
        <v>174</v>
      </c>
      <c r="D16" s="131">
        <v>73.772999999999996</v>
      </c>
      <c r="E16" s="132">
        <f t="shared" si="0"/>
        <v>1680</v>
      </c>
      <c r="F16" s="131">
        <v>1680</v>
      </c>
      <c r="G16" s="133" t="s">
        <v>183</v>
      </c>
      <c r="H16" s="114"/>
      <c r="I16" s="114"/>
    </row>
    <row r="17" spans="1:21" ht="22.5" customHeight="1">
      <c r="A17" s="7" t="s">
        <v>13</v>
      </c>
      <c r="B17" s="130" t="s">
        <v>184</v>
      </c>
      <c r="C17" s="7"/>
      <c r="D17" s="131">
        <v>6462.9957869999998</v>
      </c>
      <c r="E17" s="132">
        <f t="shared" si="0"/>
        <v>5550</v>
      </c>
      <c r="F17" s="131">
        <v>5550</v>
      </c>
      <c r="G17" s="133" t="s">
        <v>185</v>
      </c>
      <c r="H17" s="114"/>
      <c r="I17" s="114"/>
    </row>
    <row r="18" spans="1:21" ht="20.100000000000001" customHeight="1">
      <c r="A18" s="7" t="s">
        <v>13</v>
      </c>
      <c r="B18" s="130" t="s">
        <v>7</v>
      </c>
      <c r="C18" s="7" t="s">
        <v>174</v>
      </c>
      <c r="D18" s="131">
        <v>73.772999999999996</v>
      </c>
      <c r="E18" s="132">
        <f t="shared" si="0"/>
        <v>1200</v>
      </c>
      <c r="F18" s="131">
        <v>1200</v>
      </c>
      <c r="G18" s="133" t="s">
        <v>186</v>
      </c>
      <c r="H18" s="114"/>
      <c r="I18" s="114"/>
    </row>
    <row r="19" spans="1:21" ht="20.100000000000001" customHeight="1">
      <c r="A19" s="7" t="s">
        <v>13</v>
      </c>
      <c r="B19" s="130" t="s">
        <v>17</v>
      </c>
      <c r="C19" s="7"/>
      <c r="D19" s="131">
        <v>6462.9957869999998</v>
      </c>
      <c r="E19" s="132">
        <f t="shared" si="0"/>
        <v>3480</v>
      </c>
      <c r="F19" s="131">
        <v>3480</v>
      </c>
      <c r="G19" s="133" t="s">
        <v>187</v>
      </c>
      <c r="H19" s="114"/>
      <c r="I19" s="114"/>
    </row>
    <row r="20" spans="1:21" ht="20.100000000000001" customHeight="1">
      <c r="A20" s="7" t="s">
        <v>13</v>
      </c>
      <c r="B20" s="130" t="s">
        <v>188</v>
      </c>
      <c r="C20" s="7" t="s">
        <v>174</v>
      </c>
      <c r="D20" s="131">
        <v>73.772999999999996</v>
      </c>
      <c r="E20" s="132">
        <f t="shared" si="0"/>
        <v>4350</v>
      </c>
      <c r="F20" s="131">
        <v>4350</v>
      </c>
      <c r="G20" s="133" t="s">
        <v>189</v>
      </c>
      <c r="H20" s="114"/>
      <c r="I20" s="114"/>
    </row>
    <row r="21" spans="1:21" ht="20.100000000000001" customHeight="1">
      <c r="A21" s="7" t="s">
        <v>13</v>
      </c>
      <c r="B21" s="130" t="s">
        <v>22</v>
      </c>
      <c r="C21" s="7"/>
      <c r="D21" s="131">
        <v>6462.9957869999998</v>
      </c>
      <c r="E21" s="132">
        <f t="shared" si="0"/>
        <v>1440</v>
      </c>
      <c r="F21" s="131">
        <v>1440</v>
      </c>
      <c r="G21" s="133" t="s">
        <v>190</v>
      </c>
      <c r="H21" s="114"/>
      <c r="I21" s="114"/>
    </row>
    <row r="22" spans="1:21" ht="22.5" customHeight="1">
      <c r="A22" s="7" t="s">
        <v>13</v>
      </c>
      <c r="B22" s="130" t="s">
        <v>191</v>
      </c>
      <c r="C22" s="7" t="s">
        <v>174</v>
      </c>
      <c r="D22" s="131">
        <v>73.772999999999996</v>
      </c>
      <c r="E22" s="132">
        <f t="shared" si="0"/>
        <v>5490</v>
      </c>
      <c r="F22" s="131">
        <v>5490</v>
      </c>
      <c r="G22" s="133" t="s">
        <v>192</v>
      </c>
      <c r="H22" s="114"/>
      <c r="I22" s="114"/>
    </row>
    <row r="23" spans="1:21" ht="24.75" customHeight="1">
      <c r="A23" s="7" t="s">
        <v>13</v>
      </c>
      <c r="B23" s="130" t="s">
        <v>23</v>
      </c>
      <c r="C23" s="7"/>
      <c r="D23" s="131">
        <v>6462.9957869999998</v>
      </c>
      <c r="E23" s="132">
        <f t="shared" si="0"/>
        <v>1620</v>
      </c>
      <c r="F23" s="131">
        <v>1620</v>
      </c>
      <c r="G23" s="133" t="s">
        <v>193</v>
      </c>
      <c r="H23" s="114"/>
      <c r="I23" s="114"/>
    </row>
    <row r="24" spans="1:21" s="2" customFormat="1" ht="36.75" customHeight="1">
      <c r="A24" s="96">
        <v>2</v>
      </c>
      <c r="B24" s="129" t="s">
        <v>194</v>
      </c>
      <c r="C24" s="96"/>
      <c r="D24" s="127"/>
      <c r="E24" s="128">
        <f t="shared" si="0"/>
        <v>300</v>
      </c>
      <c r="F24" s="128">
        <f>SUM(F25:F28)</f>
        <v>300</v>
      </c>
      <c r="G24" s="13"/>
      <c r="H24" s="95"/>
      <c r="I24" s="118"/>
      <c r="J24" s="95"/>
      <c r="K24" s="95"/>
      <c r="L24" s="95"/>
      <c r="M24" s="95"/>
      <c r="N24" s="95"/>
      <c r="O24" s="95"/>
      <c r="P24" s="95"/>
      <c r="Q24" s="95"/>
      <c r="R24" s="95"/>
      <c r="S24" s="95"/>
      <c r="T24" s="95"/>
      <c r="U24" s="95"/>
    </row>
    <row r="25" spans="1:21" ht="24" customHeight="1">
      <c r="A25" s="7" t="s">
        <v>13</v>
      </c>
      <c r="B25" s="130" t="s">
        <v>176</v>
      </c>
      <c r="C25" s="7"/>
      <c r="D25" s="131">
        <v>6462.9957869999998</v>
      </c>
      <c r="E25" s="132">
        <f t="shared" si="0"/>
        <v>60</v>
      </c>
      <c r="F25" s="132">
        <v>60</v>
      </c>
      <c r="G25" s="133" t="s">
        <v>195</v>
      </c>
      <c r="H25" s="114"/>
      <c r="I25" s="114"/>
    </row>
    <row r="26" spans="1:21" ht="20.100000000000001" customHeight="1">
      <c r="A26" s="7" t="s">
        <v>13</v>
      </c>
      <c r="B26" s="130" t="s">
        <v>8</v>
      </c>
      <c r="C26" s="7"/>
      <c r="D26" s="131">
        <v>6462.9957869999998</v>
      </c>
      <c r="E26" s="132">
        <f t="shared" si="0"/>
        <v>120</v>
      </c>
      <c r="F26" s="132">
        <v>120</v>
      </c>
      <c r="G26" s="133" t="s">
        <v>196</v>
      </c>
      <c r="H26" s="114"/>
      <c r="I26" s="114"/>
    </row>
    <row r="27" spans="1:21" ht="20.25" customHeight="1">
      <c r="A27" s="7" t="s">
        <v>13</v>
      </c>
      <c r="B27" s="130" t="s">
        <v>19</v>
      </c>
      <c r="C27" s="7" t="s">
        <v>174</v>
      </c>
      <c r="D27" s="131">
        <v>73.772999999999996</v>
      </c>
      <c r="E27" s="132">
        <f t="shared" si="0"/>
        <v>60</v>
      </c>
      <c r="F27" s="132">
        <v>60</v>
      </c>
      <c r="G27" s="133" t="s">
        <v>195</v>
      </c>
      <c r="H27" s="114"/>
      <c r="I27" s="114"/>
    </row>
    <row r="28" spans="1:21" ht="20.100000000000001" customHeight="1">
      <c r="A28" s="7" t="s">
        <v>13</v>
      </c>
      <c r="B28" s="130" t="s">
        <v>20</v>
      </c>
      <c r="C28" s="7" t="s">
        <v>174</v>
      </c>
      <c r="D28" s="131">
        <v>73.772999999999996</v>
      </c>
      <c r="E28" s="132">
        <f t="shared" si="0"/>
        <v>60</v>
      </c>
      <c r="F28" s="132">
        <v>60</v>
      </c>
      <c r="G28" s="133" t="s">
        <v>195</v>
      </c>
      <c r="H28" s="114"/>
      <c r="I28" s="114"/>
    </row>
  </sheetData>
  <mergeCells count="9">
    <mergeCell ref="A2:G2"/>
    <mergeCell ref="A3:G3"/>
    <mergeCell ref="E4:G4"/>
    <mergeCell ref="A5:A6"/>
    <mergeCell ref="B5:B6"/>
    <mergeCell ref="C5:C6"/>
    <mergeCell ref="D5:D6"/>
    <mergeCell ref="E5:E6"/>
    <mergeCell ref="G5:G6"/>
  </mergeCells>
  <pageMargins left="0.7" right="0.2" top="0.75" bottom="0.75" header="0.3" footer="0.3"/>
  <pageSetup scale="90"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28"/>
  <sheetViews>
    <sheetView tabSelected="1" topLeftCell="A22" workbookViewId="0">
      <selection activeCell="J33" sqref="J33"/>
    </sheetView>
  </sheetViews>
  <sheetFormatPr defaultRowHeight="15"/>
  <cols>
    <col min="2" max="2" width="40" customWidth="1"/>
    <col min="3" max="4" width="0" hidden="1" customWidth="1"/>
    <col min="5" max="5" width="12.28515625" customWidth="1"/>
    <col min="6" max="6" width="12.7109375" customWidth="1"/>
    <col min="7" max="7" width="19.28515625" customWidth="1"/>
  </cols>
  <sheetData>
    <row r="1" spans="1:7" ht="21.95" customHeight="1">
      <c r="A1" s="109"/>
      <c r="B1" s="109"/>
      <c r="E1" s="114"/>
      <c r="F1" s="114"/>
      <c r="G1" s="115" t="s">
        <v>163</v>
      </c>
    </row>
    <row r="2" spans="1:7" ht="43.5" customHeight="1">
      <c r="A2" s="135" t="s">
        <v>216</v>
      </c>
      <c r="B2" s="135"/>
      <c r="C2" s="135"/>
      <c r="D2" s="135"/>
      <c r="E2" s="135"/>
      <c r="F2" s="135"/>
      <c r="G2" s="135"/>
    </row>
    <row r="3" spans="1:7" ht="21.95" customHeight="1">
      <c r="A3" s="155" t="str">
        <f>'B01- MTQG GN'!A2:G2</f>
        <v>(Kèm theo Nghị quyết số:       /NQ-HĐND, ngày  23 / 4  /2025 của HĐND huyện Mường Tè)</v>
      </c>
      <c r="B3" s="141"/>
      <c r="C3" s="141"/>
      <c r="D3" s="141"/>
      <c r="E3" s="141"/>
      <c r="F3" s="141"/>
      <c r="G3" s="141"/>
    </row>
    <row r="4" spans="1:7" ht="15.75">
      <c r="A4" s="122"/>
      <c r="B4" s="112"/>
      <c r="C4" s="112"/>
      <c r="D4" s="112"/>
      <c r="E4" s="112"/>
      <c r="F4" s="112"/>
      <c r="G4" s="112"/>
    </row>
    <row r="5" spans="1:7" ht="15.75">
      <c r="A5" s="109"/>
      <c r="B5" s="109"/>
      <c r="E5" s="158" t="s">
        <v>24</v>
      </c>
      <c r="F5" s="156"/>
      <c r="G5" s="156"/>
    </row>
    <row r="6" spans="1:7" ht="105.75" customHeight="1">
      <c r="A6" s="110" t="s">
        <v>0</v>
      </c>
      <c r="B6" s="111" t="s">
        <v>1</v>
      </c>
      <c r="C6" s="111"/>
      <c r="D6" s="111"/>
      <c r="E6" s="117" t="s">
        <v>16</v>
      </c>
      <c r="F6" s="117" t="s">
        <v>198</v>
      </c>
      <c r="G6" s="110" t="s">
        <v>2</v>
      </c>
    </row>
    <row r="7" spans="1:7" ht="24.95" customHeight="1">
      <c r="A7" s="119" t="s">
        <v>3</v>
      </c>
      <c r="B7" s="119" t="s">
        <v>4</v>
      </c>
      <c r="C7" s="119" t="s">
        <v>168</v>
      </c>
      <c r="D7" s="119" t="s">
        <v>169</v>
      </c>
      <c r="E7" s="120">
        <v>1</v>
      </c>
      <c r="F7" s="120">
        <v>2</v>
      </c>
      <c r="G7" s="120">
        <v>3</v>
      </c>
    </row>
    <row r="8" spans="1:7" ht="24.95" customHeight="1">
      <c r="A8" s="111"/>
      <c r="B8" s="111" t="s">
        <v>76</v>
      </c>
      <c r="C8" s="111"/>
      <c r="D8" s="127"/>
      <c r="E8" s="128">
        <f t="shared" ref="E8:E28" si="0">SUM(F8:F8)</f>
        <v>40588</v>
      </c>
      <c r="F8" s="128">
        <f>F9+F24</f>
        <v>40588</v>
      </c>
      <c r="G8" s="111"/>
    </row>
    <row r="9" spans="1:7" ht="54.75" customHeight="1">
      <c r="A9" s="111">
        <v>1</v>
      </c>
      <c r="B9" s="129" t="s">
        <v>171</v>
      </c>
      <c r="C9" s="111"/>
      <c r="D9" s="127"/>
      <c r="E9" s="128">
        <f t="shared" si="0"/>
        <v>40288</v>
      </c>
      <c r="F9" s="128">
        <f>SUM(F10:F23)</f>
        <v>40288</v>
      </c>
      <c r="G9" s="13" t="s">
        <v>199</v>
      </c>
    </row>
    <row r="10" spans="1:7" ht="36" customHeight="1">
      <c r="A10" s="7" t="s">
        <v>13</v>
      </c>
      <c r="B10" s="130" t="s">
        <v>173</v>
      </c>
      <c r="C10" s="7" t="s">
        <v>174</v>
      </c>
      <c r="D10" s="131">
        <v>73.772999999999996</v>
      </c>
      <c r="E10" s="132">
        <f t="shared" si="0"/>
        <v>1740</v>
      </c>
      <c r="F10" s="131">
        <v>1740</v>
      </c>
      <c r="G10" s="1" t="s">
        <v>200</v>
      </c>
    </row>
    <row r="11" spans="1:7" ht="36" customHeight="1">
      <c r="A11" s="7" t="s">
        <v>13</v>
      </c>
      <c r="B11" s="130" t="s">
        <v>176</v>
      </c>
      <c r="C11" s="7"/>
      <c r="D11" s="131">
        <v>6462.9957869999998</v>
      </c>
      <c r="E11" s="132">
        <f t="shared" si="0"/>
        <v>3778</v>
      </c>
      <c r="F11" s="131">
        <f>3780-2</f>
        <v>3778</v>
      </c>
      <c r="G11" s="1" t="s">
        <v>201</v>
      </c>
    </row>
    <row r="12" spans="1:7" ht="24.95" customHeight="1">
      <c r="A12" s="7" t="s">
        <v>13</v>
      </c>
      <c r="B12" s="130" t="s">
        <v>11</v>
      </c>
      <c r="C12" s="7" t="s">
        <v>174</v>
      </c>
      <c r="D12" s="131">
        <v>73.772999999999996</v>
      </c>
      <c r="E12" s="132">
        <f t="shared" si="0"/>
        <v>3000</v>
      </c>
      <c r="F12" s="131">
        <v>3000</v>
      </c>
      <c r="G12" s="1" t="s">
        <v>202</v>
      </c>
    </row>
    <row r="13" spans="1:7" ht="24.95" customHeight="1">
      <c r="A13" s="7" t="s">
        <v>13</v>
      </c>
      <c r="B13" s="130" t="s">
        <v>8</v>
      </c>
      <c r="C13" s="7"/>
      <c r="D13" s="131">
        <v>6462.9957869999998</v>
      </c>
      <c r="E13" s="132">
        <f t="shared" si="0"/>
        <v>2280</v>
      </c>
      <c r="F13" s="131">
        <v>2280</v>
      </c>
      <c r="G13" s="1" t="s">
        <v>203</v>
      </c>
    </row>
    <row r="14" spans="1:7" ht="36" customHeight="1">
      <c r="A14" s="7" t="s">
        <v>13</v>
      </c>
      <c r="B14" s="130" t="s">
        <v>19</v>
      </c>
      <c r="C14" s="7" t="s">
        <v>174</v>
      </c>
      <c r="D14" s="131">
        <v>73.772999999999996</v>
      </c>
      <c r="E14" s="132">
        <f t="shared" si="0"/>
        <v>2640</v>
      </c>
      <c r="F14" s="131">
        <v>2640</v>
      </c>
      <c r="G14" s="1" t="s">
        <v>204</v>
      </c>
    </row>
    <row r="15" spans="1:7" ht="24.95" customHeight="1">
      <c r="A15" s="7" t="s">
        <v>13</v>
      </c>
      <c r="B15" s="130" t="s">
        <v>181</v>
      </c>
      <c r="C15" s="7"/>
      <c r="D15" s="131">
        <v>6462.9957869999998</v>
      </c>
      <c r="E15" s="132">
        <f t="shared" si="0"/>
        <v>2040</v>
      </c>
      <c r="F15" s="131">
        <v>2040</v>
      </c>
      <c r="G15" s="1" t="s">
        <v>205</v>
      </c>
    </row>
    <row r="16" spans="1:7" ht="24.95" customHeight="1">
      <c r="A16" s="7" t="s">
        <v>13</v>
      </c>
      <c r="B16" s="130" t="s">
        <v>20</v>
      </c>
      <c r="C16" s="7" t="s">
        <v>174</v>
      </c>
      <c r="D16" s="131">
        <v>73.772999999999996</v>
      </c>
      <c r="E16" s="132">
        <f t="shared" si="0"/>
        <v>1680</v>
      </c>
      <c r="F16" s="131">
        <v>1680</v>
      </c>
      <c r="G16" s="1" t="s">
        <v>206</v>
      </c>
    </row>
    <row r="17" spans="1:7" ht="36" customHeight="1">
      <c r="A17" s="7" t="s">
        <v>13</v>
      </c>
      <c r="B17" s="130" t="s">
        <v>184</v>
      </c>
      <c r="C17" s="7"/>
      <c r="D17" s="131">
        <v>6462.9957869999998</v>
      </c>
      <c r="E17" s="132">
        <f t="shared" si="0"/>
        <v>5550</v>
      </c>
      <c r="F17" s="131">
        <v>5550</v>
      </c>
      <c r="G17" s="1" t="s">
        <v>207</v>
      </c>
    </row>
    <row r="18" spans="1:7" ht="24.95" customHeight="1">
      <c r="A18" s="7" t="s">
        <v>13</v>
      </c>
      <c r="B18" s="130" t="s">
        <v>7</v>
      </c>
      <c r="C18" s="7" t="s">
        <v>174</v>
      </c>
      <c r="D18" s="131">
        <v>73.772999999999996</v>
      </c>
      <c r="E18" s="132">
        <f t="shared" si="0"/>
        <v>1200</v>
      </c>
      <c r="F18" s="131">
        <v>1200</v>
      </c>
      <c r="G18" s="1" t="s">
        <v>208</v>
      </c>
    </row>
    <row r="19" spans="1:7" ht="24.95" customHeight="1">
      <c r="A19" s="7" t="s">
        <v>13</v>
      </c>
      <c r="B19" s="130" t="s">
        <v>17</v>
      </c>
      <c r="C19" s="7"/>
      <c r="D19" s="131">
        <v>6462.9957869999998</v>
      </c>
      <c r="E19" s="132">
        <f t="shared" si="0"/>
        <v>3480</v>
      </c>
      <c r="F19" s="131">
        <v>3480</v>
      </c>
      <c r="G19" s="1" t="s">
        <v>209</v>
      </c>
    </row>
    <row r="20" spans="1:7" ht="36" customHeight="1">
      <c r="A20" s="7" t="s">
        <v>13</v>
      </c>
      <c r="B20" s="130" t="s">
        <v>188</v>
      </c>
      <c r="C20" s="7" t="s">
        <v>174</v>
      </c>
      <c r="D20" s="131">
        <v>73.772999999999996</v>
      </c>
      <c r="E20" s="132">
        <f t="shared" si="0"/>
        <v>4350</v>
      </c>
      <c r="F20" s="131">
        <v>4350</v>
      </c>
      <c r="G20" s="1" t="s">
        <v>210</v>
      </c>
    </row>
    <row r="21" spans="1:7" ht="24.95" customHeight="1">
      <c r="A21" s="7" t="s">
        <v>13</v>
      </c>
      <c r="B21" s="130" t="s">
        <v>22</v>
      </c>
      <c r="C21" s="7"/>
      <c r="D21" s="131">
        <v>6462.9957869999998</v>
      </c>
      <c r="E21" s="132">
        <f t="shared" si="0"/>
        <v>1440</v>
      </c>
      <c r="F21" s="131">
        <v>1440</v>
      </c>
      <c r="G21" s="1" t="s">
        <v>211</v>
      </c>
    </row>
    <row r="22" spans="1:7" ht="36" customHeight="1">
      <c r="A22" s="7" t="s">
        <v>13</v>
      </c>
      <c r="B22" s="130" t="s">
        <v>212</v>
      </c>
      <c r="C22" s="7" t="s">
        <v>174</v>
      </c>
      <c r="D22" s="131">
        <v>73.772999999999996</v>
      </c>
      <c r="E22" s="132">
        <f t="shared" si="0"/>
        <v>5490</v>
      </c>
      <c r="F22" s="131">
        <v>5490</v>
      </c>
      <c r="G22" s="1" t="s">
        <v>213</v>
      </c>
    </row>
    <row r="23" spans="1:7" ht="36" customHeight="1">
      <c r="A23" s="7" t="s">
        <v>13</v>
      </c>
      <c r="B23" s="130" t="s">
        <v>23</v>
      </c>
      <c r="C23" s="7"/>
      <c r="D23" s="131">
        <v>6462.9957869999998</v>
      </c>
      <c r="E23" s="132">
        <f t="shared" si="0"/>
        <v>1620</v>
      </c>
      <c r="F23" s="131">
        <v>1620</v>
      </c>
      <c r="G23" s="1" t="s">
        <v>214</v>
      </c>
    </row>
    <row r="24" spans="1:7" ht="36" customHeight="1">
      <c r="A24" s="111">
        <v>2</v>
      </c>
      <c r="B24" s="129" t="s">
        <v>194</v>
      </c>
      <c r="C24" s="111"/>
      <c r="D24" s="127"/>
      <c r="E24" s="128">
        <f t="shared" si="0"/>
        <v>300</v>
      </c>
      <c r="F24" s="128">
        <f>SUM(F25:F28)</f>
        <v>300</v>
      </c>
      <c r="G24" s="13"/>
    </row>
    <row r="25" spans="1:7" ht="24.95" customHeight="1">
      <c r="A25" s="7" t="s">
        <v>13</v>
      </c>
      <c r="B25" s="130" t="s">
        <v>176</v>
      </c>
      <c r="C25" s="7"/>
      <c r="D25" s="131">
        <v>6462.9957869999998</v>
      </c>
      <c r="E25" s="132">
        <f t="shared" si="0"/>
        <v>60</v>
      </c>
      <c r="F25" s="132">
        <v>60</v>
      </c>
      <c r="G25" s="1" t="s">
        <v>195</v>
      </c>
    </row>
    <row r="26" spans="1:7" ht="24.95" customHeight="1">
      <c r="A26" s="7" t="s">
        <v>13</v>
      </c>
      <c r="B26" s="130" t="s">
        <v>8</v>
      </c>
      <c r="C26" s="7"/>
      <c r="D26" s="131">
        <v>6462.9957869999998</v>
      </c>
      <c r="E26" s="132">
        <f t="shared" si="0"/>
        <v>120</v>
      </c>
      <c r="F26" s="132">
        <v>120</v>
      </c>
      <c r="G26" s="1" t="s">
        <v>196</v>
      </c>
    </row>
    <row r="27" spans="1:7" ht="24.95" customHeight="1">
      <c r="A27" s="7" t="s">
        <v>13</v>
      </c>
      <c r="B27" s="130" t="s">
        <v>19</v>
      </c>
      <c r="C27" s="7" t="s">
        <v>174</v>
      </c>
      <c r="D27" s="131">
        <v>73.772999999999996</v>
      </c>
      <c r="E27" s="132">
        <f t="shared" si="0"/>
        <v>60</v>
      </c>
      <c r="F27" s="132">
        <v>60</v>
      </c>
      <c r="G27" s="1" t="s">
        <v>195</v>
      </c>
    </row>
    <row r="28" spans="1:7" ht="24.95" customHeight="1">
      <c r="A28" s="7" t="s">
        <v>13</v>
      </c>
      <c r="B28" s="130" t="s">
        <v>20</v>
      </c>
      <c r="C28" s="7" t="s">
        <v>174</v>
      </c>
      <c r="D28" s="131">
        <v>73.772999999999996</v>
      </c>
      <c r="E28" s="132">
        <f t="shared" si="0"/>
        <v>60</v>
      </c>
      <c r="F28" s="132">
        <v>60</v>
      </c>
      <c r="G28" s="1" t="s">
        <v>195</v>
      </c>
    </row>
  </sheetData>
  <mergeCells count="3">
    <mergeCell ref="A2:G2"/>
    <mergeCell ref="A3:G3"/>
    <mergeCell ref="E5:G5"/>
  </mergeCells>
  <printOptions horizontalCentered="1"/>
  <pageMargins left="0.39370078740157483" right="0.39370078740157483" top="0.62992125984251968" bottom="0.51181102362204722" header="0.31496062992125984" footer="0.31496062992125984"/>
  <pageSetup paperSize="9" fitToHeight="0" orientation="portrait" verticalDpi="0" r:id="rId1"/>
  <headerFoot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G20" sqref="G20"/>
    </sheetView>
  </sheetViews>
  <sheetFormatPr defaultRowHeight="1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workbookViewId="0">
      <selection activeCell="H31" sqref="H31"/>
    </sheetView>
  </sheetViews>
  <sheetFormatPr defaultColWidth="8.85546875" defaultRowHeight="15.75"/>
  <cols>
    <col min="1" max="1" width="5.140625" style="18" customWidth="1"/>
    <col min="2" max="2" width="45" style="11" customWidth="1"/>
    <col min="3" max="3" width="15.5703125" style="18" customWidth="1"/>
    <col min="4" max="4" width="8.7109375" style="18" hidden="1" customWidth="1"/>
    <col min="5" max="5" width="11" style="11" customWidth="1"/>
    <col min="6" max="6" width="19.85546875" style="18" customWidth="1"/>
    <col min="7" max="7" width="8.85546875" style="11"/>
    <col min="8" max="9" width="11.5703125" style="11" customWidth="1"/>
    <col min="10" max="16384" width="8.85546875" style="11"/>
  </cols>
  <sheetData>
    <row r="1" spans="1:6" ht="24" customHeight="1">
      <c r="F1" s="21" t="s">
        <v>81</v>
      </c>
    </row>
    <row r="2" spans="1:6" ht="39.75" customHeight="1">
      <c r="A2" s="135" t="s">
        <v>80</v>
      </c>
      <c r="B2" s="135"/>
      <c r="C2" s="135"/>
      <c r="D2" s="135"/>
      <c r="E2" s="135"/>
      <c r="F2" s="135"/>
    </row>
    <row r="3" spans="1:6" ht="21.75" customHeight="1">
      <c r="A3" s="140" t="e">
        <f>#REF!</f>
        <v>#REF!</v>
      </c>
      <c r="B3" s="141"/>
      <c r="C3" s="141"/>
      <c r="D3" s="141"/>
      <c r="E3" s="141"/>
      <c r="F3" s="141"/>
    </row>
    <row r="4" spans="1:6" ht="20.25" customHeight="1">
      <c r="E4" s="136" t="s">
        <v>24</v>
      </c>
      <c r="F4" s="136"/>
    </row>
    <row r="5" spans="1:6" s="2" customFormat="1" ht="15.75" customHeight="1">
      <c r="A5" s="137" t="s">
        <v>0</v>
      </c>
      <c r="B5" s="137" t="s">
        <v>41</v>
      </c>
      <c r="C5" s="137" t="s">
        <v>42</v>
      </c>
      <c r="D5" s="137" t="s">
        <v>43</v>
      </c>
      <c r="E5" s="137" t="s">
        <v>44</v>
      </c>
      <c r="F5" s="139" t="s">
        <v>45</v>
      </c>
    </row>
    <row r="6" spans="1:6" s="2" customFormat="1" ht="27.75" customHeight="1">
      <c r="A6" s="138"/>
      <c r="B6" s="138"/>
      <c r="C6" s="138"/>
      <c r="D6" s="138"/>
      <c r="E6" s="138"/>
      <c r="F6" s="139"/>
    </row>
    <row r="7" spans="1:6" s="2" customFormat="1" ht="24.75" customHeight="1">
      <c r="A7" s="12">
        <v>1</v>
      </c>
      <c r="B7" s="12">
        <v>2</v>
      </c>
      <c r="C7" s="12">
        <v>3</v>
      </c>
      <c r="D7" s="12"/>
      <c r="E7" s="12">
        <v>4</v>
      </c>
      <c r="F7" s="3">
        <v>5</v>
      </c>
    </row>
    <row r="8" spans="1:6" s="17" customFormat="1" ht="32.25" customHeight="1">
      <c r="A8" s="14"/>
      <c r="B8" s="14" t="s">
        <v>76</v>
      </c>
      <c r="C8" s="15"/>
      <c r="D8" s="15"/>
      <c r="E8" s="16">
        <f>E9+E19+E35+E47+E54+E55+E57</f>
        <v>33633</v>
      </c>
      <c r="F8" s="14"/>
    </row>
    <row r="9" spans="1:6" s="2" customFormat="1" ht="31.5">
      <c r="A9" s="3" t="s">
        <v>12</v>
      </c>
      <c r="B9" s="4" t="s">
        <v>46</v>
      </c>
      <c r="C9" s="5"/>
      <c r="D9" s="5"/>
      <c r="E9" s="6">
        <f>E10</f>
        <v>4393</v>
      </c>
      <c r="F9" s="13"/>
    </row>
    <row r="10" spans="1:6" ht="23.25" customHeight="1">
      <c r="A10" s="7">
        <v>1</v>
      </c>
      <c r="B10" s="19" t="s">
        <v>77</v>
      </c>
      <c r="C10" s="9" t="s">
        <v>47</v>
      </c>
      <c r="D10" s="9"/>
      <c r="E10" s="10">
        <v>4393</v>
      </c>
      <c r="F10" s="1"/>
    </row>
    <row r="11" spans="1:6" ht="25.5" hidden="1" customHeight="1">
      <c r="A11" s="7"/>
      <c r="B11" s="8" t="s">
        <v>8</v>
      </c>
      <c r="C11" s="9" t="s">
        <v>8</v>
      </c>
      <c r="D11" s="9"/>
      <c r="E11" s="10">
        <v>700</v>
      </c>
      <c r="F11" s="1" t="s">
        <v>37</v>
      </c>
    </row>
    <row r="12" spans="1:6" ht="25.5" hidden="1" customHeight="1">
      <c r="A12" s="7"/>
      <c r="B12" s="8" t="s">
        <v>7</v>
      </c>
      <c r="C12" s="9" t="s">
        <v>7</v>
      </c>
      <c r="D12" s="9"/>
      <c r="E12" s="10">
        <v>700</v>
      </c>
      <c r="F12" s="1" t="s">
        <v>36</v>
      </c>
    </row>
    <row r="13" spans="1:6" ht="25.5" hidden="1" customHeight="1">
      <c r="A13" s="7"/>
      <c r="B13" s="8" t="s">
        <v>23</v>
      </c>
      <c r="C13" s="9" t="s">
        <v>23</v>
      </c>
      <c r="D13" s="9"/>
      <c r="E13" s="10">
        <v>700</v>
      </c>
      <c r="F13" s="1" t="s">
        <v>28</v>
      </c>
    </row>
    <row r="14" spans="1:6" ht="25.5" hidden="1" customHeight="1">
      <c r="A14" s="7"/>
      <c r="B14" s="8" t="s">
        <v>10</v>
      </c>
      <c r="C14" s="9" t="s">
        <v>10</v>
      </c>
      <c r="D14" s="9"/>
      <c r="E14" s="10">
        <v>700</v>
      </c>
      <c r="F14" s="1" t="s">
        <v>30</v>
      </c>
    </row>
    <row r="15" spans="1:6" ht="25.5" hidden="1" customHeight="1">
      <c r="A15" s="7"/>
      <c r="B15" s="8" t="s">
        <v>11</v>
      </c>
      <c r="C15" s="9" t="s">
        <v>11</v>
      </c>
      <c r="D15" s="9"/>
      <c r="E15" s="10">
        <v>700</v>
      </c>
      <c r="F15" s="1" t="s">
        <v>32</v>
      </c>
    </row>
    <row r="16" spans="1:6" ht="25.5" hidden="1" customHeight="1">
      <c r="A16" s="7"/>
      <c r="B16" s="8" t="s">
        <v>5</v>
      </c>
      <c r="C16" s="9" t="s">
        <v>5</v>
      </c>
      <c r="D16" s="9"/>
      <c r="E16" s="10">
        <v>300</v>
      </c>
      <c r="F16" s="1" t="s">
        <v>35</v>
      </c>
    </row>
    <row r="17" spans="1:6" ht="25.5" hidden="1" customHeight="1">
      <c r="A17" s="7"/>
      <c r="B17" s="8" t="s">
        <v>38</v>
      </c>
      <c r="C17" s="9" t="s">
        <v>38</v>
      </c>
      <c r="D17" s="9"/>
      <c r="E17" s="10">
        <v>300</v>
      </c>
      <c r="F17" s="1" t="s">
        <v>39</v>
      </c>
    </row>
    <row r="18" spans="1:6" ht="25.5" hidden="1" customHeight="1">
      <c r="A18" s="7"/>
      <c r="B18" s="8" t="s">
        <v>20</v>
      </c>
      <c r="C18" s="9" t="s">
        <v>20</v>
      </c>
      <c r="D18" s="9"/>
      <c r="E18" s="10">
        <v>293</v>
      </c>
      <c r="F18" s="1" t="s">
        <v>33</v>
      </c>
    </row>
    <row r="19" spans="1:6" s="2" customFormat="1" ht="31.5" hidden="1">
      <c r="A19" s="3" t="s">
        <v>14</v>
      </c>
      <c r="B19" s="4" t="s">
        <v>87</v>
      </c>
      <c r="C19" s="5"/>
      <c r="D19" s="5"/>
      <c r="E19" s="6">
        <f>E20+E22+E27+E33</f>
        <v>8628</v>
      </c>
      <c r="F19" s="13"/>
    </row>
    <row r="20" spans="1:6" s="27" customFormat="1" ht="25.5" customHeight="1">
      <c r="A20" s="22">
        <v>1</v>
      </c>
      <c r="B20" s="23" t="s">
        <v>88</v>
      </c>
      <c r="C20" s="24"/>
      <c r="D20" s="24"/>
      <c r="E20" s="25">
        <f>E21</f>
        <v>500</v>
      </c>
      <c r="F20" s="26"/>
    </row>
    <row r="21" spans="1:6" s="27" customFormat="1" ht="22.5" customHeight="1">
      <c r="A21" s="28" t="s">
        <v>15</v>
      </c>
      <c r="B21" s="29" t="s">
        <v>20</v>
      </c>
      <c r="C21" s="30" t="s">
        <v>20</v>
      </c>
      <c r="D21" s="30"/>
      <c r="E21" s="31">
        <v>500</v>
      </c>
      <c r="F21" s="32" t="s">
        <v>33</v>
      </c>
    </row>
    <row r="22" spans="1:6" s="27" customFormat="1" ht="25.5" customHeight="1">
      <c r="A22" s="22">
        <v>2</v>
      </c>
      <c r="B22" s="23" t="s">
        <v>49</v>
      </c>
      <c r="C22" s="24"/>
      <c r="D22" s="24"/>
      <c r="E22" s="25">
        <f>SUM(E23:E26)</f>
        <v>3000</v>
      </c>
      <c r="F22" s="26"/>
    </row>
    <row r="23" spans="1:6" s="2" customFormat="1">
      <c r="A23" s="7" t="s">
        <v>15</v>
      </c>
      <c r="B23" s="8" t="s">
        <v>7</v>
      </c>
      <c r="C23" s="9" t="s">
        <v>7</v>
      </c>
      <c r="D23" s="9"/>
      <c r="E23" s="10">
        <v>500</v>
      </c>
      <c r="F23" s="1" t="s">
        <v>36</v>
      </c>
    </row>
    <row r="24" spans="1:6" s="2" customFormat="1">
      <c r="A24" s="7" t="s">
        <v>15</v>
      </c>
      <c r="B24" s="8" t="s">
        <v>19</v>
      </c>
      <c r="C24" s="9" t="s">
        <v>19</v>
      </c>
      <c r="D24" s="9"/>
      <c r="E24" s="10">
        <v>1000</v>
      </c>
      <c r="F24" s="1" t="s">
        <v>34</v>
      </c>
    </row>
    <row r="25" spans="1:6" s="2" customFormat="1">
      <c r="A25" s="7" t="s">
        <v>15</v>
      </c>
      <c r="B25" s="8" t="s">
        <v>10</v>
      </c>
      <c r="C25" s="9" t="s">
        <v>10</v>
      </c>
      <c r="D25" s="9"/>
      <c r="E25" s="10">
        <v>500</v>
      </c>
      <c r="F25" s="1" t="s">
        <v>30</v>
      </c>
    </row>
    <row r="26" spans="1:6" s="2" customFormat="1" ht="22.5" customHeight="1">
      <c r="A26" s="7" t="s">
        <v>15</v>
      </c>
      <c r="B26" s="8" t="s">
        <v>22</v>
      </c>
      <c r="C26" s="9" t="s">
        <v>22</v>
      </c>
      <c r="D26" s="9"/>
      <c r="E26" s="10">
        <v>1000</v>
      </c>
      <c r="F26" s="1" t="s">
        <v>31</v>
      </c>
    </row>
    <row r="27" spans="1:6" s="2" customFormat="1" ht="24" customHeight="1">
      <c r="A27" s="3">
        <v>3</v>
      </c>
      <c r="B27" s="4" t="s">
        <v>50</v>
      </c>
      <c r="C27" s="5"/>
      <c r="D27" s="5"/>
      <c r="E27" s="6">
        <f>SUM(E28:E32)</f>
        <v>4700</v>
      </c>
      <c r="F27" s="13"/>
    </row>
    <row r="28" spans="1:6" s="2" customFormat="1">
      <c r="A28" s="7" t="s">
        <v>15</v>
      </c>
      <c r="B28" s="8" t="s">
        <v>11</v>
      </c>
      <c r="C28" s="9" t="s">
        <v>11</v>
      </c>
      <c r="D28" s="9"/>
      <c r="E28" s="10">
        <v>1000</v>
      </c>
      <c r="F28" s="1" t="s">
        <v>32</v>
      </c>
    </row>
    <row r="29" spans="1:6" s="2" customFormat="1">
      <c r="A29" s="7" t="s">
        <v>15</v>
      </c>
      <c r="B29" s="8" t="s">
        <v>23</v>
      </c>
      <c r="C29" s="9" t="s">
        <v>23</v>
      </c>
      <c r="D29" s="9"/>
      <c r="E29" s="10">
        <v>700</v>
      </c>
      <c r="F29" s="1" t="s">
        <v>28</v>
      </c>
    </row>
    <row r="30" spans="1:6" s="2" customFormat="1">
      <c r="A30" s="7" t="s">
        <v>15</v>
      </c>
      <c r="B30" s="8" t="s">
        <v>9</v>
      </c>
      <c r="C30" s="9" t="s">
        <v>9</v>
      </c>
      <c r="D30" s="9"/>
      <c r="E30" s="10">
        <v>1000</v>
      </c>
      <c r="F30" s="1" t="s">
        <v>26</v>
      </c>
    </row>
    <row r="31" spans="1:6" s="2" customFormat="1" ht="23.25" customHeight="1">
      <c r="A31" s="7" t="s">
        <v>15</v>
      </c>
      <c r="B31" s="8" t="s">
        <v>17</v>
      </c>
      <c r="C31" s="9" t="s">
        <v>17</v>
      </c>
      <c r="D31" s="9"/>
      <c r="E31" s="10">
        <v>1000</v>
      </c>
      <c r="F31" s="1" t="s">
        <v>27</v>
      </c>
    </row>
    <row r="32" spans="1:6" s="2" customFormat="1" ht="28.5" customHeight="1">
      <c r="A32" s="7" t="s">
        <v>15</v>
      </c>
      <c r="B32" s="8" t="s">
        <v>51</v>
      </c>
      <c r="C32" s="9" t="s">
        <v>52</v>
      </c>
      <c r="D32" s="9"/>
      <c r="E32" s="10">
        <v>1000</v>
      </c>
      <c r="F32" s="1" t="s">
        <v>52</v>
      </c>
    </row>
    <row r="33" spans="1:6" s="27" customFormat="1" ht="24.75" customHeight="1">
      <c r="A33" s="22">
        <v>4</v>
      </c>
      <c r="B33" s="23" t="s">
        <v>53</v>
      </c>
      <c r="C33" s="24"/>
      <c r="D33" s="24"/>
      <c r="E33" s="25">
        <f>E34</f>
        <v>428</v>
      </c>
      <c r="F33" s="26"/>
    </row>
    <row r="34" spans="1:6" s="27" customFormat="1" ht="30">
      <c r="A34" s="28" t="s">
        <v>15</v>
      </c>
      <c r="B34" s="29" t="s">
        <v>86</v>
      </c>
      <c r="C34" s="30" t="s">
        <v>47</v>
      </c>
      <c r="D34" s="30"/>
      <c r="E34" s="31">
        <v>428</v>
      </c>
      <c r="F34" s="32" t="s">
        <v>48</v>
      </c>
    </row>
    <row r="35" spans="1:6" s="2" customFormat="1" ht="31.5">
      <c r="A35" s="3" t="s">
        <v>18</v>
      </c>
      <c r="B35" s="4" t="s">
        <v>54</v>
      </c>
      <c r="C35" s="5"/>
      <c r="D35" s="5"/>
      <c r="E35" s="6">
        <f>E36+E46</f>
        <v>5014</v>
      </c>
      <c r="F35" s="13"/>
    </row>
    <row r="36" spans="1:6" s="2" customFormat="1" ht="36.75" customHeight="1">
      <c r="A36" s="3">
        <v>1</v>
      </c>
      <c r="B36" s="4" t="s">
        <v>55</v>
      </c>
      <c r="C36" s="5"/>
      <c r="D36" s="5"/>
      <c r="E36" s="6">
        <f>SUM(E37:E45)</f>
        <v>3839</v>
      </c>
      <c r="F36" s="13"/>
    </row>
    <row r="37" spans="1:6" ht="21" customHeight="1">
      <c r="A37" s="7" t="s">
        <v>15</v>
      </c>
      <c r="B37" s="8" t="s">
        <v>50</v>
      </c>
      <c r="C37" s="9" t="s">
        <v>22</v>
      </c>
      <c r="D37" s="9"/>
      <c r="E37" s="10">
        <v>989</v>
      </c>
      <c r="F37" s="1" t="s">
        <v>31</v>
      </c>
    </row>
    <row r="38" spans="1:6" ht="25.5" customHeight="1">
      <c r="A38" s="7" t="s">
        <v>15</v>
      </c>
      <c r="B38" s="8" t="s">
        <v>56</v>
      </c>
      <c r="C38" s="9" t="s">
        <v>8</v>
      </c>
      <c r="D38" s="9"/>
      <c r="E38" s="10">
        <v>500</v>
      </c>
      <c r="F38" s="1" t="s">
        <v>37</v>
      </c>
    </row>
    <row r="39" spans="1:6" s="33" customFormat="1" ht="25.5" customHeight="1">
      <c r="A39" s="28" t="s">
        <v>15</v>
      </c>
      <c r="B39" s="29" t="s">
        <v>89</v>
      </c>
      <c r="C39" s="30" t="s">
        <v>5</v>
      </c>
      <c r="D39" s="30"/>
      <c r="E39" s="31">
        <v>850</v>
      </c>
      <c r="F39" s="32" t="s">
        <v>35</v>
      </c>
    </row>
    <row r="40" spans="1:6" ht="25.5" customHeight="1">
      <c r="A40" s="7" t="s">
        <v>15</v>
      </c>
      <c r="B40" s="8" t="s">
        <v>85</v>
      </c>
      <c r="C40" s="9" t="s">
        <v>21</v>
      </c>
      <c r="D40" s="9"/>
      <c r="E40" s="10">
        <v>250</v>
      </c>
      <c r="F40" s="1" t="s">
        <v>25</v>
      </c>
    </row>
    <row r="41" spans="1:6" ht="25.5" customHeight="1">
      <c r="A41" s="7" t="s">
        <v>15</v>
      </c>
      <c r="B41" s="8" t="s">
        <v>85</v>
      </c>
      <c r="C41" s="9" t="s">
        <v>7</v>
      </c>
      <c r="D41" s="9"/>
      <c r="E41" s="10">
        <v>250</v>
      </c>
      <c r="F41" s="1" t="s">
        <v>36</v>
      </c>
    </row>
    <row r="42" spans="1:6" ht="25.5" customHeight="1">
      <c r="A42" s="7" t="s">
        <v>15</v>
      </c>
      <c r="B42" s="8" t="s">
        <v>85</v>
      </c>
      <c r="C42" s="9" t="s">
        <v>10</v>
      </c>
      <c r="D42" s="9"/>
      <c r="E42" s="10">
        <v>250</v>
      </c>
      <c r="F42" s="1" t="s">
        <v>30</v>
      </c>
    </row>
    <row r="43" spans="1:6" s="33" customFormat="1" ht="25.5" customHeight="1">
      <c r="A43" s="28" t="s">
        <v>15</v>
      </c>
      <c r="B43" s="29" t="s">
        <v>90</v>
      </c>
      <c r="C43" s="30" t="s">
        <v>20</v>
      </c>
      <c r="D43" s="30"/>
      <c r="E43" s="31">
        <v>250</v>
      </c>
      <c r="F43" s="32" t="s">
        <v>33</v>
      </c>
    </row>
    <row r="44" spans="1:6" ht="25.5" customHeight="1">
      <c r="A44" s="7" t="s">
        <v>15</v>
      </c>
      <c r="B44" s="8" t="s">
        <v>85</v>
      </c>
      <c r="C44" s="9" t="s">
        <v>19</v>
      </c>
      <c r="D44" s="9"/>
      <c r="E44" s="10">
        <v>250</v>
      </c>
      <c r="F44" s="1" t="s">
        <v>34</v>
      </c>
    </row>
    <row r="45" spans="1:6" ht="19.5" customHeight="1">
      <c r="A45" s="7" t="s">
        <v>15</v>
      </c>
      <c r="B45" s="8" t="s">
        <v>85</v>
      </c>
      <c r="C45" s="9" t="s">
        <v>6</v>
      </c>
      <c r="D45" s="9"/>
      <c r="E45" s="10">
        <v>250</v>
      </c>
      <c r="F45" s="1" t="s">
        <v>29</v>
      </c>
    </row>
    <row r="46" spans="1:6" s="2" customFormat="1" ht="32.25" customHeight="1">
      <c r="A46" s="3">
        <v>2</v>
      </c>
      <c r="B46" s="4" t="s">
        <v>57</v>
      </c>
      <c r="C46" s="5"/>
      <c r="D46" s="5"/>
      <c r="E46" s="6">
        <v>1175</v>
      </c>
      <c r="F46" s="1" t="s">
        <v>82</v>
      </c>
    </row>
    <row r="47" spans="1:6" s="2" customFormat="1" ht="31.5">
      <c r="A47" s="3" t="s">
        <v>58</v>
      </c>
      <c r="B47" s="4" t="s">
        <v>59</v>
      </c>
      <c r="C47" s="5"/>
      <c r="D47" s="5"/>
      <c r="E47" s="6">
        <f>E48+E50+E52</f>
        <v>2942</v>
      </c>
      <c r="F47" s="13"/>
    </row>
    <row r="48" spans="1:6" s="33" customFormat="1" ht="31.5">
      <c r="A48" s="28">
        <v>1</v>
      </c>
      <c r="B48" s="29" t="s">
        <v>60</v>
      </c>
      <c r="C48" s="30" t="s">
        <v>61</v>
      </c>
      <c r="D48" s="30"/>
      <c r="E48" s="31">
        <f>E49</f>
        <v>1680</v>
      </c>
      <c r="F48" s="32" t="s">
        <v>40</v>
      </c>
    </row>
    <row r="49" spans="1:6" ht="47.25">
      <c r="A49" s="7" t="s">
        <v>15</v>
      </c>
      <c r="B49" s="8" t="s">
        <v>78</v>
      </c>
      <c r="C49" s="9"/>
      <c r="D49" s="9"/>
      <c r="E49" s="10">
        <v>1680</v>
      </c>
      <c r="F49" s="1"/>
    </row>
    <row r="50" spans="1:6" ht="38.25" customHeight="1">
      <c r="A50" s="7">
        <v>2</v>
      </c>
      <c r="B50" s="8" t="s">
        <v>62</v>
      </c>
      <c r="C50" s="9" t="s">
        <v>61</v>
      </c>
      <c r="D50" s="9"/>
      <c r="E50" s="10">
        <v>862</v>
      </c>
      <c r="F50" s="1" t="s">
        <v>48</v>
      </c>
    </row>
    <row r="51" spans="1:6" ht="94.5">
      <c r="A51" s="7" t="s">
        <v>15</v>
      </c>
      <c r="B51" s="8" t="s">
        <v>79</v>
      </c>
      <c r="C51" s="9"/>
      <c r="D51" s="9"/>
      <c r="E51" s="10">
        <v>862</v>
      </c>
      <c r="F51" s="1"/>
    </row>
    <row r="52" spans="1:6" ht="30">
      <c r="A52" s="7">
        <v>3</v>
      </c>
      <c r="B52" s="8" t="s">
        <v>63</v>
      </c>
      <c r="C52" s="9" t="s">
        <v>61</v>
      </c>
      <c r="D52" s="9"/>
      <c r="E52" s="10">
        <f>E53</f>
        <v>400</v>
      </c>
      <c r="F52" s="1" t="s">
        <v>48</v>
      </c>
    </row>
    <row r="53" spans="1:6" ht="47.25">
      <c r="A53" s="7" t="s">
        <v>15</v>
      </c>
      <c r="B53" s="8" t="s">
        <v>64</v>
      </c>
      <c r="C53" s="9"/>
      <c r="D53" s="9"/>
      <c r="E53" s="10">
        <v>400</v>
      </c>
      <c r="F53" s="1"/>
    </row>
    <row r="54" spans="1:6" s="2" customFormat="1" ht="38.25" customHeight="1">
      <c r="A54" s="3" t="s">
        <v>65</v>
      </c>
      <c r="B54" s="4" t="s">
        <v>66</v>
      </c>
      <c r="C54" s="9" t="s">
        <v>47</v>
      </c>
      <c r="D54" s="5"/>
      <c r="E54" s="6">
        <v>11440</v>
      </c>
      <c r="F54" s="1" t="s">
        <v>67</v>
      </c>
    </row>
    <row r="55" spans="1:6" s="2" customFormat="1" ht="31.5">
      <c r="A55" s="3" t="s">
        <v>68</v>
      </c>
      <c r="B55" s="4" t="s">
        <v>69</v>
      </c>
      <c r="C55" s="5"/>
      <c r="D55" s="5"/>
      <c r="E55" s="6">
        <f>E56</f>
        <v>263</v>
      </c>
      <c r="F55" s="13"/>
    </row>
    <row r="56" spans="1:6" ht="30.75" customHeight="1">
      <c r="A56" s="7">
        <v>1</v>
      </c>
      <c r="B56" s="8" t="s">
        <v>70</v>
      </c>
      <c r="C56" s="9"/>
      <c r="D56" s="9"/>
      <c r="E56" s="10">
        <v>263</v>
      </c>
      <c r="F56" s="1" t="s">
        <v>71</v>
      </c>
    </row>
    <row r="57" spans="1:6" s="2" customFormat="1" ht="31.5">
      <c r="A57" s="3" t="s">
        <v>72</v>
      </c>
      <c r="B57" s="4" t="s">
        <v>73</v>
      </c>
      <c r="C57" s="5"/>
      <c r="D57" s="5"/>
      <c r="E57" s="6">
        <f>E58+E59</f>
        <v>953</v>
      </c>
      <c r="F57" s="13"/>
    </row>
    <row r="58" spans="1:6" ht="31.5">
      <c r="A58" s="7">
        <v>1</v>
      </c>
      <c r="B58" s="8" t="s">
        <v>74</v>
      </c>
      <c r="C58" s="9"/>
      <c r="D58" s="9"/>
      <c r="E58" s="10">
        <v>690</v>
      </c>
      <c r="F58" s="1" t="s">
        <v>48</v>
      </c>
    </row>
    <row r="59" spans="1:6" ht="30">
      <c r="A59" s="7">
        <v>2</v>
      </c>
      <c r="B59" s="8" t="s">
        <v>75</v>
      </c>
      <c r="C59" s="9"/>
      <c r="D59" s="9"/>
      <c r="E59" s="10">
        <v>263</v>
      </c>
      <c r="F59" s="1" t="s">
        <v>48</v>
      </c>
    </row>
    <row r="60" spans="1:6" ht="81" customHeight="1">
      <c r="A60" s="134" t="s">
        <v>84</v>
      </c>
      <c r="B60" s="134"/>
      <c r="C60" s="134"/>
      <c r="D60" s="134"/>
      <c r="E60" s="134"/>
      <c r="F60" s="134"/>
    </row>
    <row r="61" spans="1:6">
      <c r="B61" s="20"/>
    </row>
  </sheetData>
  <mergeCells count="10">
    <mergeCell ref="A60:F60"/>
    <mergeCell ref="A2:F2"/>
    <mergeCell ref="E4:F4"/>
    <mergeCell ref="A5:A6"/>
    <mergeCell ref="B5:B6"/>
    <mergeCell ref="C5:C6"/>
    <mergeCell ref="D5:D6"/>
    <mergeCell ref="E5:E6"/>
    <mergeCell ref="F5:F6"/>
    <mergeCell ref="A3:F3"/>
  </mergeCells>
  <pageMargins left="0.51181102362204722" right="0.11811023622047245" top="0.55118110236220474" bottom="0.55118110236220474" header="0.31496062992125984" footer="0.31496062992125984"/>
  <pageSetup paperSize="9" scale="9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Sheet1</vt:lpstr>
      <vt:lpstr>Sheet2</vt:lpstr>
      <vt:lpstr>Sheet3</vt:lpstr>
      <vt:lpstr>Sheet4</vt:lpstr>
      <vt:lpstr>Sheet5</vt:lpstr>
      <vt:lpstr>Sheet6</vt:lpstr>
      <vt:lpstr>Sheet7</vt:lpstr>
      <vt:lpstr>Sheet8</vt:lpstr>
      <vt:lpstr>foxz</vt:lpstr>
      <vt:lpstr>B3-CT GNBV</vt:lpstr>
      <vt:lpstr>Bieu 01 DC</vt:lpstr>
      <vt:lpstr>B01- MTQG GN</vt:lpstr>
      <vt:lpstr>B02- HT hộ nghèo, NCCCM</vt:lpstr>
      <vt:lpstr>HT NCC</vt:lpstr>
      <vt:lpstr>'B01- MTQG GN'!Print_Area</vt:lpstr>
      <vt:lpstr>'B02- HT hộ nghèo, NCCCM'!Print_Area</vt:lpstr>
      <vt:lpstr>'B3-CT GNBV'!Print_Area</vt:lpstr>
      <vt:lpstr>'Bieu 01 DC'!Print_Area</vt:lpstr>
      <vt:lpstr>'HT NCC'!Print_Area</vt:lpstr>
      <vt:lpstr>'B01- MTQG GN'!Print_Titles</vt:lpstr>
      <vt:lpstr>'B3-CT GNBV'!Print_Titles</vt:lpstr>
      <vt:lpstr>'Bieu 01 DC'!Print_Titles</vt:lpstr>
      <vt:lpstr>'HT NCC'!Print_Titles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2025-04-23T04:19:13Z</dcterms:modified>
</cp:coreProperties>
</file>