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ÀI LIỆU TỪ 05-7-2022\Phong NN&amp;PTNT\KH\KH NTM giai đoạn 2021-2025\"/>
    </mc:Choice>
  </mc:AlternateContent>
  <bookViews>
    <workbookView xWindow="0" yWindow="0" windowWidth="20490" windowHeight="7665" tabRatio="768" firstSheet="1" activeTab="9"/>
  </bookViews>
  <sheets>
    <sheet name="foxz" sheetId="25" state="veryHidden" r:id="rId1"/>
    <sheet name="Bieu 01" sheetId="1" r:id="rId2"/>
    <sheet name="Sheet1" sheetId="26" state="hidden" r:id="rId3"/>
    <sheet name="Bieu 02" sheetId="16" r:id="rId4"/>
    <sheet name="Biểu 03 (TC)" sheetId="29" r:id="rId5"/>
    <sheet name="Bieu 04" sheetId="28" r:id="rId6"/>
    <sheet name="Bieu 05 nguon luc" sheetId="17" r:id="rId7"/>
    <sheet name="Bieu 06" sheetId="27" r:id="rId8"/>
    <sheet name="Biểu 07 (xã đạt chuẩn)" sheetId="30" r:id="rId9"/>
    <sheet name="Biểu 08 (bản đạt chuẩn)" sheetId="32" r:id="rId10"/>
  </sheets>
  <definedNames>
    <definedName name="_xlnm.Print_Area" localSheetId="1">'Bieu 01'!$A$1:$H$41</definedName>
    <definedName name="_xlnm.Print_Area" localSheetId="3">'Bieu 02'!$A$1:$I$7</definedName>
    <definedName name="_xlnm.Print_Area" localSheetId="6">'Bieu 05 nguon luc'!$A$1:$D$20</definedName>
    <definedName name="_xlnm.Print_Titles" localSheetId="1">'Bieu 01'!$5:$6</definedName>
    <definedName name="_xlnm.Print_Titles" localSheetId="5">'Bieu 04'!$4:$6</definedName>
    <definedName name="_xlnm.Print_Titles" localSheetId="6">'Bieu 05 nguon luc'!$5:$6</definedName>
    <definedName name="_xlnm.Print_Titles" localSheetId="7">'Bieu 06'!$5:$6</definedName>
    <definedName name="_xlnm.Print_Titles" localSheetId="8">'Biểu 07 (xã đạt chuẩn)'!$5:$6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6" l="1"/>
  <c r="F9" i="1" l="1"/>
  <c r="F20" i="17" l="1"/>
  <c r="G20" i="17" s="1"/>
  <c r="C11" i="17" l="1"/>
  <c r="C14" i="17" l="1"/>
  <c r="C8" i="17" l="1"/>
  <c r="C7" i="17" s="1"/>
  <c r="J9" i="28" l="1"/>
  <c r="I9" i="28"/>
  <c r="G9" i="28"/>
  <c r="F9" i="28"/>
  <c r="J12" i="28"/>
  <c r="I12" i="28"/>
  <c r="H12" i="28"/>
  <c r="H8" i="28" s="1"/>
  <c r="G12" i="28"/>
  <c r="F12" i="28"/>
  <c r="J15" i="28"/>
  <c r="I15" i="28"/>
  <c r="G15" i="28"/>
  <c r="F15" i="28"/>
  <c r="J18" i="28"/>
  <c r="I18" i="28"/>
  <c r="G18" i="28"/>
  <c r="F18" i="28"/>
  <c r="J20" i="28"/>
  <c r="I20" i="28"/>
  <c r="G20" i="28"/>
  <c r="F20" i="28"/>
  <c r="J22" i="28"/>
  <c r="I22" i="28"/>
  <c r="G22" i="28"/>
  <c r="F22" i="28"/>
  <c r="J25" i="28"/>
  <c r="I25" i="28"/>
  <c r="G25" i="28"/>
  <c r="F25" i="28"/>
  <c r="J28" i="28"/>
  <c r="I28" i="28"/>
  <c r="G28" i="28"/>
  <c r="F28" i="28"/>
  <c r="J31" i="28"/>
  <c r="I31" i="28"/>
  <c r="G31" i="28"/>
  <c r="F31" i="28"/>
  <c r="V20" i="29" l="1"/>
  <c r="V19" i="29"/>
  <c r="V18" i="29"/>
  <c r="V17" i="29"/>
  <c r="V16" i="29"/>
  <c r="V15" i="29"/>
  <c r="V14" i="29"/>
  <c r="V13" i="29"/>
  <c r="V12" i="29"/>
  <c r="V11" i="29"/>
  <c r="V10" i="29"/>
  <c r="V9" i="29"/>
  <c r="V8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J33" i="28"/>
  <c r="I33" i="28"/>
  <c r="G33" i="28"/>
  <c r="F33" i="28"/>
  <c r="J36" i="28"/>
  <c r="I36" i="28"/>
  <c r="F41" i="28"/>
  <c r="G41" i="28"/>
  <c r="I41" i="28"/>
  <c r="J41" i="28"/>
  <c r="J39" i="28"/>
  <c r="I39" i="28"/>
  <c r="G39" i="28"/>
  <c r="F39" i="28"/>
  <c r="G36" i="28"/>
  <c r="F36" i="28"/>
  <c r="G22" i="1"/>
  <c r="G23" i="1"/>
  <c r="G26" i="1"/>
  <c r="G27" i="1"/>
  <c r="G28" i="1"/>
  <c r="G32" i="1"/>
  <c r="G34" i="1"/>
  <c r="G36" i="1"/>
  <c r="G40" i="1"/>
  <c r="G15" i="1"/>
  <c r="G13" i="1"/>
  <c r="G11" i="1"/>
  <c r="G14" i="1"/>
  <c r="F8" i="28" l="1"/>
  <c r="G8" i="28"/>
  <c r="J8" i="28"/>
  <c r="V7" i="29"/>
  <c r="I8" i="28"/>
  <c r="F7" i="16"/>
  <c r="G7" i="16" s="1"/>
  <c r="H7" i="16" l="1"/>
  <c r="D7" i="16"/>
  <c r="E7" i="16" s="1"/>
  <c r="H36" i="28"/>
  <c r="G19" i="1" l="1"/>
  <c r="G18" i="1"/>
  <c r="A3" i="29" l="1"/>
  <c r="I7" i="16" l="1"/>
</calcChain>
</file>

<file path=xl/sharedStrings.xml><?xml version="1.0" encoding="utf-8"?>
<sst xmlns="http://schemas.openxmlformats.org/spreadsheetml/2006/main" count="429" uniqueCount="310">
  <si>
    <t>TT</t>
  </si>
  <si>
    <t>Chỉ tiêu</t>
  </si>
  <si>
    <t>ĐVT</t>
  </si>
  <si>
    <t>Tổng số xã</t>
  </si>
  <si>
    <t>Xã</t>
  </si>
  <si>
    <t>- Số xã đạt 15-18 tiêu chí</t>
  </si>
  <si>
    <t>- Số xã đạt 10-14 tiêu chí</t>
  </si>
  <si>
    <t>- Số xã đạt 5-9 tiêu chí</t>
  </si>
  <si>
    <t>Số xã đạt theo từng tiêu chí</t>
  </si>
  <si>
    <t>- Tiêu chí 1: Quy hoạch</t>
  </si>
  <si>
    <t>- Tiêu chí 2: Giao thông</t>
  </si>
  <si>
    <t>TỔNG SỐ</t>
  </si>
  <si>
    <t>I</t>
  </si>
  <si>
    <t>Sự nghiệp</t>
  </si>
  <si>
    <t>II</t>
  </si>
  <si>
    <t>Ngân sách địa phương</t>
  </si>
  <si>
    <t>III</t>
  </si>
  <si>
    <t>Vốn lồng ghép</t>
  </si>
  <si>
    <t>IV</t>
  </si>
  <si>
    <t>V</t>
  </si>
  <si>
    <t>Vốn cộng đồng dân cư</t>
  </si>
  <si>
    <t>- Tiêu chí 8: Thông tin và truyền thông</t>
  </si>
  <si>
    <t>- Tiêu chí 10: Thu nhập</t>
  </si>
  <si>
    <t>- Tiêu chí 12: Lao động</t>
  </si>
  <si>
    <t>- Tiêu chí 15: Y tế</t>
  </si>
  <si>
    <t>- Tiêu chí 16: Văn hóa</t>
  </si>
  <si>
    <t>- Tiêu chí 6: Cơ sở vật chất văn hóa</t>
  </si>
  <si>
    <t>- Tiêu chí 5: Trường học</t>
  </si>
  <si>
    <t>- Tiêu chí 4: Điện</t>
  </si>
  <si>
    <t>- Tiêu chí 9: Nhà ở dân cư</t>
  </si>
  <si>
    <t>- Tiêu chí 17: Môi trường và ATTP</t>
  </si>
  <si>
    <t>- Tiêu chí 18: HTCT và tiếp cận pháp luật</t>
  </si>
  <si>
    <t>- Tiêu chí 7: CSHT thương mại nông thôn</t>
  </si>
  <si>
    <t>- Số xã đạt 19 tiêu chí</t>
  </si>
  <si>
    <t>ĐVT: Triệu đồng</t>
  </si>
  <si>
    <t>- Tiêu chí 19: Quốc phòng và An ninh</t>
  </si>
  <si>
    <t>Biểu số 02</t>
  </si>
  <si>
    <t>Biểu số 01</t>
  </si>
  <si>
    <t>Cấp xã</t>
  </si>
  <si>
    <t>Số xã đạt chuẩn NTM</t>
  </si>
  <si>
    <t>Kết quả hết năm 2020</t>
  </si>
  <si>
    <t>Tỷ lệ %</t>
  </si>
  <si>
    <t>Số xã đạt theo nhóm tiêu chí</t>
  </si>
  <si>
    <t>Mục tiêu</t>
  </si>
  <si>
    <t>Số xã</t>
  </si>
  <si>
    <t>- Tiêu chí 3: Thuỷ lợi và phòng, chống thiên tai</t>
  </si>
  <si>
    <t>- Tiêu chí 11: Nghèo đa chiều</t>
  </si>
  <si>
    <t>- Tiêu chí 13: Tổ chức sản xuất và phát triển kinh tế nông thôn</t>
  </si>
  <si>
    <t>- Tiêu chí 14: Giáo dục và Đào tạo</t>
  </si>
  <si>
    <t>Số xã đạt chuấn đến năm 2021</t>
  </si>
  <si>
    <t>VI</t>
  </si>
  <si>
    <t xml:space="preserve">Tổng số xã
</t>
  </si>
  <si>
    <t>Tên huyện/ thành phố</t>
  </si>
  <si>
    <t>Vốn CT MTQG giảm nghèo bền vững</t>
  </si>
  <si>
    <t>Vốn khác</t>
  </si>
  <si>
    <t>Vốn tín dụng</t>
  </si>
  <si>
    <t>Đầu tư phát triển (bao gồm cả TPCP)</t>
  </si>
  <si>
    <t>Cấp huyện</t>
  </si>
  <si>
    <t>Ghi chú</t>
  </si>
  <si>
    <t>Vốn Chương trình phát triển KT-XH vùng đồng bào dân tộc thiểu số và miền núi</t>
  </si>
  <si>
    <t>Dự kiến vốn
 Giai đoạn 2021-2025</t>
  </si>
  <si>
    <t>Biểu số 03</t>
  </si>
  <si>
    <t xml:space="preserve">Mục tiêu đến năm 2025 </t>
  </si>
  <si>
    <t>Kết quả thực hiện đến hết năm 2021</t>
  </si>
  <si>
    <t>4.1</t>
  </si>
  <si>
    <t>4.2</t>
  </si>
  <si>
    <t>Tổng số thôn bản</t>
  </si>
  <si>
    <t>Số thôn bản đạt chuẩn nông thôn mới</t>
  </si>
  <si>
    <t>Bản</t>
  </si>
  <si>
    <t>Tỷ lệ (%)</t>
  </si>
  <si>
    <t>Bộ tiêu chí xã NTM</t>
  </si>
  <si>
    <t>Bộ tiêu chí xã NTM nâng cao</t>
  </si>
  <si>
    <t>Bộ tiêu chí huyện NTM</t>
  </si>
  <si>
    <t>- Tiêu chí số 1 về Quy hoạch.
- Tiêu chí số 9 về Nhà ở dân cư.
- Chỉ tiêu số 17.5 thuộc tiêu chí số 17 về Môi trường và an toàn thực phẩm.</t>
  </si>
  <si>
    <t>- Tiêu chí số 1 về Quy hoạch.
- Tiêu chí số 9 về Nhà ở dân cư.
- Chỉ tiêu số 17.9, 17.10 thuộc tiêu chí số 17 về Môi trường.</t>
  </si>
  <si>
    <t>- Tiêu chí số 4 về Điện.
- Tiêu chí số 7 về Cơ sở hạ tầng thương mại nông thôn.</t>
  </si>
  <si>
    <t>- Tiêu chí số 5 về Trường học.
- Tiêu chí số 14 về Giáo dục và Đào tạo.</t>
  </si>
  <si>
    <t>- Tiêu chí số 6 về Cơ sở vật chất văn hoá.
- Tiêu chí số 16 về Văn hoá.</t>
  </si>
  <si>
    <t>- Tiêu chí số 6 về Văn hoá.
- Chỉ tiêu số 13.7 thuộc tiêu chí số 13 về Tổ chức sản xuất và phát triển kinh tế nông thôn.</t>
  </si>
  <si>
    <t>Tiêu chí số 8 về Thông tin và Truyền thông.</t>
  </si>
  <si>
    <t>- Tiêu chí số 11 về Nghèo đa chiều.
- Tiêu chí số 12 về Lao động.
- Chỉ tiêu số 18.5 thuộc tiêu chí số 18 về Hệ thống chính trị và tiếp cận pháp luật.</t>
  </si>
  <si>
    <t>- Tiêu chí số 11 về Nghèo đa
chiều.
- Tiêu chí số 12 về Lao động.</t>
  </si>
  <si>
    <t>- Chỉ tiêu số 5.1 thuộc tiêu chí
số 5 về Y tế - Văn hóa - Giáo
dục.
- Các chỉ tiêu số 8.5 thuộc tiêu
chí số 8 về Chất lượng môi
trường sống.</t>
  </si>
  <si>
    <t>- Các chỉ tiêu số 17.1, 17.2, 17.3, 17.4, 17.5, 17.6, 17.12 thuộc tiêu chí số 17 về Môi trường và an toàn thực phẩm.
- Chỉ tiêu số 18.8 thuộc tiêu chí số 18 về Chất lượng môi trường sống.</t>
  </si>
  <si>
    <t>- Các chỉ tiêu số 7.1, 7.2, 7.4,
7.5, 7.7, 7.8 thuộc tiêu chí số 7
về Môi trường.
- Các chỉ tiêu số 8.3, 8.4 thuộc
tiêu chí số 8 về Chất lượng môi
trường sống.</t>
  </si>
  <si>
    <t>Tên đơn vị chủ trì</t>
  </si>
  <si>
    <t>Đơn vị tính: Triệu đồng</t>
  </si>
  <si>
    <t>Danh mục dự án</t>
  </si>
  <si>
    <t>Địa điểm
đầu tư</t>
  </si>
  <si>
    <t>Quy mô</t>
  </si>
  <si>
    <t>Thời gian KC-HT</t>
  </si>
  <si>
    <t>Dự kiến tổng mức đầu tư</t>
  </si>
  <si>
    <t>Kế hoạch vốn đầu tư giai đoạn 2021-2025</t>
  </si>
  <si>
    <t>Tổng cộng</t>
  </si>
  <si>
    <t>Nguồn vốn huy động</t>
  </si>
  <si>
    <t>NSTW</t>
  </si>
  <si>
    <t>NSĐP</t>
  </si>
  <si>
    <t>TỔNG CỘNG</t>
  </si>
  <si>
    <t xml:space="preserve">TÊN XÃ </t>
  </si>
  <si>
    <t>NHÓM I  Quy Hoạch</t>
  </si>
  <si>
    <t>NHÓM II
Hạ Tầng kinh tế -xã hội</t>
  </si>
  <si>
    <t>NHÓM III
 Kinh tế - Sản xuất</t>
  </si>
  <si>
    <t>NHÓM IV
 Văn hoá - Xã hội - Môi trường</t>
  </si>
  <si>
    <t>NHÓM V
Hệ thống chính trị</t>
  </si>
  <si>
    <t>Tổng số tiêu chí "Đạt"</t>
  </si>
  <si>
    <r>
      <t>(TC 1)</t>
    </r>
    <r>
      <rPr>
        <sz val="10"/>
        <rFont val="Times New Roman"/>
        <family val="1"/>
      </rPr>
      <t xml:space="preserve">
Quy hoạch </t>
    </r>
  </si>
  <si>
    <r>
      <t>(TC 2)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>Giao thông</t>
    </r>
  </si>
  <si>
    <r>
      <t>(TC3)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Thuỷ lợi và phòng chống thiên tai</t>
    </r>
  </si>
  <si>
    <r>
      <t>(TC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4)</t>
    </r>
    <r>
      <rPr>
        <sz val="10"/>
        <rFont val="Times New Roman"/>
        <family val="1"/>
      </rPr>
      <t xml:space="preserve">
Điện</t>
    </r>
  </si>
  <si>
    <r>
      <t>(TC 5)</t>
    </r>
    <r>
      <rPr>
        <sz val="10"/>
        <rFont val="Times New Roman"/>
        <family val="1"/>
      </rPr>
      <t xml:space="preserve"> Trường học</t>
    </r>
  </si>
  <si>
    <r>
      <t>(TC 6)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Cơ sở vật chất văn hóa</t>
    </r>
  </si>
  <si>
    <r>
      <t>(TC 7)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>Cơ sở hạ tầng thương mại nông thôn</t>
    </r>
  </si>
  <si>
    <r>
      <t>(TC 8)</t>
    </r>
    <r>
      <rPr>
        <sz val="10"/>
        <rFont val="Times New Roman"/>
        <family val="1"/>
      </rPr>
      <t xml:space="preserve">
Thông tin và Truyền thông</t>
    </r>
  </si>
  <si>
    <r>
      <t>(TC 9)</t>
    </r>
    <r>
      <rPr>
        <sz val="10"/>
        <rFont val="Times New Roman"/>
        <family val="1"/>
      </rPr>
      <t xml:space="preserve"> 
Nhà ở dân cư</t>
    </r>
  </si>
  <si>
    <r>
      <t>(TC 10)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Thu nhập</t>
    </r>
  </si>
  <si>
    <r>
      <t>(TC 11)</t>
    </r>
    <r>
      <rPr>
        <b/>
        <i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 Nghèo đa chiều</t>
    </r>
  </si>
  <si>
    <r>
      <t>(TC 12)</t>
    </r>
    <r>
      <rPr>
        <sz val="10"/>
        <rFont val="Times New Roman"/>
        <family val="1"/>
      </rPr>
      <t xml:space="preserve">
 Lao động </t>
    </r>
  </si>
  <si>
    <r>
      <t>(TC 13)</t>
    </r>
    <r>
      <rPr>
        <sz val="10"/>
        <rFont val="Times New Roman"/>
        <family val="1"/>
      </rPr>
      <t xml:space="preserve">
 Tổ chức sản xuất và phát triển kinh tế nông thôn</t>
    </r>
  </si>
  <si>
    <r>
      <t>(TC 14)</t>
    </r>
    <r>
      <rPr>
        <sz val="10"/>
        <rFont val="Times New Roman"/>
        <family val="1"/>
      </rPr>
      <t xml:space="preserve">
 Giáo dục và Đào tạo</t>
    </r>
  </si>
  <si>
    <r>
      <t>(TC 15)</t>
    </r>
    <r>
      <rPr>
        <sz val="10"/>
        <rFont val="Times New Roman"/>
        <family val="1"/>
      </rPr>
      <t xml:space="preserve">
 Y tế</t>
    </r>
  </si>
  <si>
    <r>
      <t>(TC 16)</t>
    </r>
    <r>
      <rPr>
        <sz val="10"/>
        <rFont val="Times New Roman"/>
        <family val="1"/>
      </rPr>
      <t xml:space="preserve">
Văn hoá</t>
    </r>
  </si>
  <si>
    <r>
      <t>(TC 17)</t>
    </r>
    <r>
      <rPr>
        <sz val="10"/>
        <rFont val="Times New Roman"/>
        <family val="1"/>
      </rPr>
      <t xml:space="preserve">
 Môi trường và An toàn thực phẩm</t>
    </r>
  </si>
  <si>
    <r>
      <t>(TC 18)</t>
    </r>
    <r>
      <rPr>
        <sz val="10"/>
        <rFont val="Times New Roman"/>
        <family val="1"/>
      </rPr>
      <t xml:space="preserve">
 Hệ thống chính trị và Tiếp cận pháp luật</t>
    </r>
  </si>
  <si>
    <r>
      <t>(TC 19)</t>
    </r>
    <r>
      <rPr>
        <sz val="10"/>
        <rFont val="Times New Roman"/>
        <family val="1"/>
      </rPr>
      <t xml:space="preserve">
 Quốc phòng và An ninh</t>
    </r>
  </si>
  <si>
    <t>Tiêu chí/xã</t>
  </si>
  <si>
    <t>Mục tiêu xã đạt chuẩn nông thôn mới đến hết năm 2025</t>
  </si>
  <si>
    <t>Mục tiêu xã đạt chuẩn NTM nâng cao đến hết năm 2025</t>
  </si>
  <si>
    <t>Xã đạt chuẩn NTM</t>
  </si>
  <si>
    <t>Năm đạt chuẩn</t>
  </si>
  <si>
    <t>Tên xã</t>
  </si>
  <si>
    <t>- Tiêu chí số 3 về Thuỷ lợi và phòng, chống thiên tai.
- Các chỉ tiêu 13.2, 13.3, 13.4, 13.5 về Tổ chức sản xuất và phát triển kinh tế nông thôn.
- Các chỉ tiêu số 17.1, 17.4, 17.9, 17.10 thuộc tiêu chí số 17 về Môi trường và an toàn thực phẩm.
- Chỉ tiêu số 18.6 thuộc tiêu chí số 18 về Hệ thống chính trị và Tiếp cận pháp luật.</t>
  </si>
  <si>
    <t>- Tiêu chí số 3 về Thuỷ lợi và phòng, chống thiên tai.
- Các chỉ tiêu số 13.2, 13.3, 13.4, 13.5,13.6, 13.8 thuộc tiêu chí số 13 về Tổ chức sản xuất và phát triển kinh tế nông thôn.
- Các chỉ tiêu số 17.7, 17.8, 17.11 thuộc tiêu chí số 17 về Môi trường.
- Các chỉ tiêu số 18.1,18.2,18.3, 18.4, 18.5,18.6 thuộc tiêu chí số 18 về Chất lượng môi trường sống.</t>
  </si>
  <si>
    <t>- Các chỉ tiêu 2.1, 2.2, 2.4 thuộc Tiêu chí số 2 về Giao thông</t>
  </si>
  <si>
    <t xml:space="preserve"> '- Chỉ tiêu 2.3 thuộc Tiêu chí số 2 về Giao thông
'- Tiêu chí số 3 về Thuỷ lợi và
phòng, chống thiên tai.
- Các chỉ tiêu số 6.3, 6.4 thuộc tiêu chí số 6 về Kinh tế.
- Các chỉ tiêu số 7.3, 7.6 thuộc tiêu chí số 7 về Môi trường.
- Các chỉ tiêu số 8.1, 8.2, 8.5 thuộc tiêu chí số 8 về Chất lượng môi trường sống.</t>
  </si>
  <si>
    <t>- Tiêu chí số 15 về Y tế.
- Các chỉ tiêu số 17.8 thuộc tiêu chí số 17 về Môi trường và an toàn thực phẩm.</t>
  </si>
  <si>
    <t>- Tiêu chí số 14 về Y tế.
- Các chỉ tiêu số 18.7 thuộc tiêu chí số 18 về Chất lượng môi trường sống.</t>
  </si>
  <si>
    <t>- Tiêu chí số 16 về Tiếp cận Pháp luật.</t>
  </si>
  <si>
    <t>- Tiêu chí số 4 về Điện.
- Các chỉ tiêu số 6.2 thuộc tiêu chí số 6 về Kinh tế.</t>
  </si>
  <si>
    <t>Các tiêu chí, chỉ tiêu giao phụ trách</t>
  </si>
  <si>
    <t>- Tiêu chí số 2 về Giao thông</t>
  </si>
  <si>
    <t>- Chỉ tiêu 13.1 thuộc Tiêu chí số 13 về Tổ chức sản xuất và Phát triển kinh tế nông thôn</t>
  </si>
  <si>
    <t>- Các chỉ tiêu số 17.2, 17.3, 17.6, 17.7, 17.11, 17.12 thuộc tiêu chí số 17 về Môi trường và an toàn thực phẩm.</t>
  </si>
  <si>
    <t>- Các chỉ tiêu số 18.1, 18.2 thuộc tiêu chí số 18 về Hệ thống chính trị và tiếp cận pháp luật.</t>
  </si>
  <si>
    <t>- Chỉ tiêu số 18.4 thuộc tiêu chí số 18 về Hệ thống chính trị và tiếp cận pháp luật.</t>
  </si>
  <si>
    <t>- Chỉ tiêu số 19.1 thuộc tiêu chí số 19 về Quốc phòng và An ninh.</t>
  </si>
  <si>
    <t>- Chỉ tiêu số 19.2 thuộc tiêu chí số 19 về Quốc phòng và An ninh.</t>
  </si>
  <si>
    <t>- Tiêu chí số 10 về Thu nhập.</t>
  </si>
  <si>
    <t>- Chỉ tiêu số 18.3 thuộc tiêu chí số 18 về Hệ thống chính trị và tiếp cận pháp luật.</t>
  </si>
  <si>
    <t>- Chỉ tiêu số 19.1 thuộc tiêu chí số 19 về Quốc phòng  và An ninh.</t>
  </si>
  <si>
    <t>- Tiêu chí số 5 về Giáo dục.</t>
  </si>
  <si>
    <t xml:space="preserve">- Tiêu chí số 1 về Quy hoạch. </t>
  </si>
  <si>
    <t>- Chỉ tiêu 6.1 thuộc Tiêu chí số 6 vê Kinh tế</t>
  </si>
  <si>
    <t>- Các chỉ tiêu số 5.3, 5.4 thuộc
tiêu chí số 5 về Y tế - Văn hóa -
Giáo dục.</t>
  </si>
  <si>
    <t>- Chỉ tiêu số 5.2 thuộc tiêu chí số
5 về Y tế - Văn hóa - Giáo dục</t>
  </si>
  <si>
    <t>- Các chỉ tiêu số 9.1, 9.3 thuộc
tiêu chí số 9 về Hệ thống Chính
trị - An ninh trật tự - Hành
chính công.</t>
  </si>
  <si>
    <t>- Chỉ tiêu số 9.6 thuộc tiêu chí số
9 về Hệ thống Chính trị - An
ninh trật tự - Hành chính công.</t>
  </si>
  <si>
    <t>- Chỉ tiêu số 9.4 thuộc tiêu chí số
9 về Hệ thống Chính trị - An
ninh trật tự - Hành chính công.</t>
  </si>
  <si>
    <t>- Chỉ tiêu số 9.5 thuộc tiêu chí số
9 về Hệ thống Chính trị - An
ninh trật tự - Hành chính công</t>
  </si>
  <si>
    <t>- Chỉ tiêu số 9.2 thuộc tiêu chí số
9 về Hệ thống Chính trị - An
ninh trật tự - Hành chính công</t>
  </si>
  <si>
    <t>Số xã đạt chuẩn nông thôn mới nâng cao</t>
  </si>
  <si>
    <t>Biểu số 07</t>
  </si>
  <si>
    <t>Phòng Nông nghiệp và PTNT</t>
  </si>
  <si>
    <t>Phòng Kinh tế và Hạ tầng</t>
  </si>
  <si>
    <t>Phòng Giáo dục và Đào tạo</t>
  </si>
  <si>
    <t>Phòng Văn hóa</t>
  </si>
  <si>
    <t>Trung tâm Văn hóa, Thể thao và Truyền thông</t>
  </si>
  <si>
    <t>Phòng Lao động, Thương binh và Xã hội</t>
  </si>
  <si>
    <t>Phòng Tài nguyên và Môi trường</t>
  </si>
  <si>
    <t>Phòng Nội vụ</t>
  </si>
  <si>
    <t>Phòng Tư pháp</t>
  </si>
  <si>
    <t>Ban Chỉ huy Quân sự huyện</t>
  </si>
  <si>
    <t>Công an huyện</t>
  </si>
  <si>
    <t>Chi cục Thống kê</t>
  </si>
  <si>
    <t>Văn phòng UBND huyện</t>
  </si>
  <si>
    <t>- Chỉ tiêu 15.2 thuộc tiêu chí số 15 về hành chính công
'- Chỉ tiêu chí số 15.3 về Hành chính công.</t>
  </si>
  <si>
    <t>Ủy ban MTTQ VN huyện</t>
  </si>
  <si>
    <t>Phòng Tài chính - Kế hoạch</t>
  </si>
  <si>
    <t>- Tiêu chí số 8 về Thông tin và Truyền thông.
- Chỉ tiêu 15.1 thuộc tiêu chí số 15 về hành chính công</t>
  </si>
  <si>
    <t>DỰ KIẾN KẾT QUẢ THỰC HIỆN TIÊU CHÍ XÃ NTM TOÀN HUYỆN ĐẾN HẾT NĂM 2025</t>
  </si>
  <si>
    <t>Bình quân tiêu chí toàn huyện</t>
  </si>
  <si>
    <t>Cấp bản</t>
  </si>
  <si>
    <t>DANH MỤC CÁC DỰ ÁN THỰC HIỆN CHƯƠNG TRÌNH MTQG XÂY DỰNG NÔNG THÔN MỚI GIAI ĐOẠN 2021-2025</t>
  </si>
  <si>
    <t xml:space="preserve"> </t>
  </si>
  <si>
    <t>Ngân sách 
nhà nước</t>
  </si>
  <si>
    <t>Thôn bản tại 12 xã đặc biệt khó khăn đạt chuẩn nông thôn mới</t>
  </si>
  <si>
    <t>50% nguồn thu sử dụng đất bố trí cho chương trình</t>
  </si>
  <si>
    <t>Tên bản</t>
  </si>
  <si>
    <t>Năm dự kiến đạt chuẩn</t>
  </si>
  <si>
    <t>x</t>
  </si>
  <si>
    <t>Biểu số 08</t>
  </si>
  <si>
    <r>
      <t>Tỷ lệ (%</t>
    </r>
    <r>
      <rPr>
        <sz val="12"/>
        <color theme="1"/>
        <rFont val="Times New Roman"/>
        <family val="1"/>
      </rPr>
      <t xml:space="preserve">) </t>
    </r>
  </si>
  <si>
    <r>
      <t xml:space="preserve">Ngân sách Trung ương </t>
    </r>
    <r>
      <rPr>
        <sz val="12"/>
        <rFont val="Times New Roman"/>
        <family val="1"/>
      </rPr>
      <t>(nguồn vốn trực tiếp Chương trình NTM)</t>
    </r>
  </si>
  <si>
    <t>Trung tâm Y tế, 
Văn phòng HĐND-UBND huyện</t>
  </si>
  <si>
    <t>KẾ HOẠCH BỘ TIÊU CHÍ QUỐC GIA NÔNG THÔN MỚI GIAI ĐOẠN 2021-2025 TRÊN ĐỊA BÀN HUYỆN MƯỜNG TÈ</t>
  </si>
  <si>
    <t>Huyện Mường Tè</t>
  </si>
  <si>
    <t xml:space="preserve"> MỤC TIÊU THỰC HIỆN NÔNG THÔN MỚI GIAI ĐOẠN 2021-2025 TRÊN ĐỊA BÀN HUYỆN MƯỜNG TÈ</t>
  </si>
  <si>
    <t>Chủ đầu tư: UBND xã Tá Bạ</t>
  </si>
  <si>
    <t>Nâng cấp thủy lợi Vạ Pù, xã Tá Bạ</t>
  </si>
  <si>
    <t>Tá Bạ</t>
  </si>
  <si>
    <t>15 ha</t>
  </si>
  <si>
    <t>2022-2025</t>
  </si>
  <si>
    <t>Đường giao thông nông thôn phục vụ sản xuất bản Là Pê xã Tá Bạ</t>
  </si>
  <si>
    <t>1,2 km</t>
  </si>
  <si>
    <t>Chủ đầu tư: UBND xã Can Hồ</t>
  </si>
  <si>
    <t>Đường giao thông nông thôn phục vụ sản xuất Nậm Lọ xã Can Hồ</t>
  </si>
  <si>
    <t>Xã Can Hồ</t>
  </si>
  <si>
    <t>3,0 km</t>
  </si>
  <si>
    <t>Xây dựng sân thể thao trung tâm xã Can Hồ</t>
  </si>
  <si>
    <t>0,6 ha</t>
  </si>
  <si>
    <t>Chủ đầu tư: UBND xã Nậm Khao</t>
  </si>
  <si>
    <t>Sửa chữa, nâng cấp phòng lớp học, nhà công vụ và phụ trợkhác các điểm trường mầm non các bản, xã Nậm  Khao</t>
  </si>
  <si>
    <t>Nậm Khao</t>
  </si>
  <si>
    <t>Sửa chữa, nâng cấp</t>
  </si>
  <si>
    <t>Tu sửa, nâng cấp nước sinh hoạt các bản (Nậm Phìn, Huổi tát….) xã Nậm Khao</t>
  </si>
  <si>
    <t>Chủ đầu tư: UBND xã Pa Ủ</t>
  </si>
  <si>
    <t>Tu sửa, nâng cấp nước sinh hoạt các bản (Thăm Pa, Chà Kế,…) xã Pa Ủ</t>
  </si>
  <si>
    <t>xã Pa Ủ</t>
  </si>
  <si>
    <t>Sửa chữa đầu mối, tuyến ống, bể chữa</t>
  </si>
  <si>
    <t>Chủ đầu tư: UBND xã Mù Cả</t>
  </si>
  <si>
    <t>Sửa chữa NSH các bản (Ma Ký, Mù Cả, Phìn Khò….) xã Mù Cả</t>
  </si>
  <si>
    <t>Mù Cả</t>
  </si>
  <si>
    <t>Chủ đầu tư: UBND xã Thu Lũm</t>
  </si>
  <si>
    <t>Đường giao thông trục bản, nội bản, rãnh thoát nước môi trường các bản xã Thu Lũm</t>
  </si>
  <si>
    <t>Xã Thu Lũm</t>
  </si>
  <si>
    <t>3km</t>
  </si>
  <si>
    <t>Sửa chữa, nâng cấp nhà văn hóa các bản Gò Khà, Còong Khà, A Chè</t>
  </si>
  <si>
    <t>Nhà văn hóa các bản 600m2</t>
  </si>
  <si>
    <t>Chủ đầu tư: UBND xã Bum Nưa</t>
  </si>
  <si>
    <t>Sửa chữa trụ sở làm việc, nhà văn hóa trung tâm xã Bum Nưa</t>
  </si>
  <si>
    <t>xã Bum Nưa</t>
  </si>
  <si>
    <t>Đường giao thông trục bản, nội bản, rãnh thoát nước môitrường các bản xã Bum Nưa</t>
  </si>
  <si>
    <t>chiều dài 500m</t>
  </si>
  <si>
    <t>Chủ đầu tư: UBND xã Ka Lăng</t>
  </si>
  <si>
    <r>
      <rPr>
        <sz val="11"/>
        <rFont val="Times New Roman"/>
        <family val="1"/>
      </rPr>
      <t>Đường giao thông trục bản, nội bản, rãnh thoát nước môi
trường các bản xã Ka Lăng</t>
    </r>
  </si>
  <si>
    <t>Ka Lăng</t>
  </si>
  <si>
    <t>1,5 km</t>
  </si>
  <si>
    <t>Sửa chữa, nâng cấp nhà văn hóa các bản xã Ka Lăng</t>
  </si>
  <si>
    <t>Chủ đầu tư: UBND xã Bum Tở</t>
  </si>
  <si>
    <t>xã Bum Tở</t>
  </si>
  <si>
    <t>Sửa chữa đầu mối, tuyến ống, bể chứa, đồng hồ...</t>
  </si>
  <si>
    <t>Chủ đầu tư: UBND xã Pa Vệ Sủ</t>
  </si>
  <si>
    <t>Tu sửa, nâng cấp nước sinh hoạt các bản Pa Vệ Sủ</t>
  </si>
  <si>
    <t>xã Pa Vệ Sủ</t>
  </si>
  <si>
    <t>Đầu mối, tuyến ống</t>
  </si>
  <si>
    <t>Đường giao thông đến bản Phí Chi B, xã Pa Vệ Sủ</t>
  </si>
  <si>
    <t>0,8km</t>
  </si>
  <si>
    <t>Chủ đầu tư: UBND xã Mường Tè</t>
  </si>
  <si>
    <t>Tu sửa, nâng cấp nước sinh hoạt các bản xã Vàng San</t>
  </si>
  <si>
    <r>
      <rPr>
        <sz val="11"/>
        <rFont val="Times New Roman"/>
        <family val="1"/>
      </rPr>
      <t>Nâng cấp, làm mới đường giao thông trục bản, nội bản, rãnh
thoát nước các bản xã Mường Tè</t>
    </r>
  </si>
  <si>
    <t>Xã Mường Tè</t>
  </si>
  <si>
    <t>5 km</t>
  </si>
  <si>
    <t>Đường giao thông ra khu sản xuất bản Giẳng xã Mường Tè</t>
  </si>
  <si>
    <t>2 km</t>
  </si>
  <si>
    <t>Nâng cấp, làm mới đường giao thông trục bản, nội bản, rãnh thoát nước các bản xã Tà Tổng</t>
  </si>
  <si>
    <t>Chủ đầu tư: UBND xã Vàng San</t>
  </si>
  <si>
    <t>Chủ đầu tư: UBND xã Tà Tổng</t>
  </si>
  <si>
    <t>Tu sửa, nâng cấp nước sinh hoạt các bản (Phìn Khò, Nậm Xả, đầu Nậm Xả,… ) xã Bum Tở</t>
  </si>
  <si>
    <t>Toàn huyện</t>
  </si>
  <si>
    <t>Xã Nậm Khao</t>
  </si>
  <si>
    <t>Xã Bum Nưa</t>
  </si>
  <si>
    <t>Xã Bum Tở</t>
  </si>
  <si>
    <t>Xã Pa Vệ Sủ</t>
  </si>
  <si>
    <t>Xã Ka Lăng</t>
  </si>
  <si>
    <t>Xã Mù Cả</t>
  </si>
  <si>
    <t>Xã Tà Tổng</t>
  </si>
  <si>
    <t>Xã Pa Ủ</t>
  </si>
  <si>
    <t>Xã Vàng San</t>
  </si>
  <si>
    <t>Xã Tá Bạ</t>
  </si>
  <si>
    <r>
      <rPr>
        <b/>
        <i/>
        <u/>
        <sz val="12"/>
        <rFont val="Times New Roman"/>
        <family val="1"/>
      </rPr>
      <t>Ghi chú:</t>
    </r>
    <r>
      <rPr>
        <b/>
        <i/>
        <sz val="12"/>
        <rFont val="Times New Roman"/>
        <family val="1"/>
      </rPr>
      <t xml:space="preserve"> Tiêu chí đạt đánh số 1, chưa đạt đánh số 0.</t>
    </r>
  </si>
  <si>
    <t>DANH SÁCH
Các bản thuộc các xã đặc biệt khó khăn đăng ký hoàn thành bản 
Nông thôn mới trên địa bàn huyện Mường Tè</t>
  </si>
  <si>
    <t>Bản Vàng San</t>
  </si>
  <si>
    <t>Bản Nà Phầy</t>
  </si>
  <si>
    <t>Bản Láng Phiếu</t>
  </si>
  <si>
    <t>Bản Xám Láng</t>
  </si>
  <si>
    <t>Bản Seo Hai</t>
  </si>
  <si>
    <t>Bản Sì Thâu Chải</t>
  </si>
  <si>
    <t>Bản Nậm Lọ</t>
  </si>
  <si>
    <t>Bản Nậm Thú</t>
  </si>
  <si>
    <t>Bản Nậm Hạ</t>
  </si>
  <si>
    <t>Bản Ka Lăng</t>
  </si>
  <si>
    <t>Bản Mé Gióng</t>
  </si>
  <si>
    <t>Bản Lò Ma</t>
  </si>
  <si>
    <t>Bản Tù Nạ</t>
  </si>
  <si>
    <t>Bản Mù Cả</t>
  </si>
  <si>
    <t>Bản Xi Nế</t>
  </si>
  <si>
    <t>Bản Ma Ký</t>
  </si>
  <si>
    <t>Bản Tà Tổng</t>
  </si>
  <si>
    <t>KẾ HOẠCH HUY ĐỘNG NGUỒN LỰC GIAI ĐOẠN 2021-2025 TRÊN ĐỊA BÀN HUYỆN MƯỜNG TÈ</t>
  </si>
  <si>
    <t>Cấp tỉnh</t>
  </si>
  <si>
    <t>PHÂN CÔNG CÁC CƠ QUAN CHỈ ĐẠO, KIỂM TRA, HƯỚNG DẪN THỰC HIỆN TIÊU CHÍ NÔNG THÔN MỚI 
 TRÊN ĐỊA BÀN HUYỆN MƯỜNG TÈ, GIAI ĐOẠN 2021-2025</t>
  </si>
  <si>
    <t>Vốn huy động</t>
  </si>
  <si>
    <t>Bản Pắc Pạ</t>
  </si>
  <si>
    <t>-</t>
  </si>
  <si>
    <r>
      <rPr>
        <b/>
        <sz val="12"/>
        <color theme="1"/>
        <rFont val="Times New Roman"/>
        <family val="1"/>
      </rPr>
      <t xml:space="preserve">DANH SÁCH </t>
    </r>
    <r>
      <rPr>
        <b/>
        <sz val="11"/>
        <color theme="1"/>
        <rFont val="Times New Roman"/>
        <family val="1"/>
      </rPr>
      <t xml:space="preserve">
DUY TRÌ XÃ ĐẠT CHUẨN NÔNG NÔNG THÔN MỚI, ĐẠT CHUẨN NTM NÂNG CAO GIAI ĐOẠN 2021-2025</t>
    </r>
  </si>
  <si>
    <t>Năm  2022 đã thực hiện 1.153 triệu đồng</t>
  </si>
  <si>
    <t>Biểu số 06</t>
  </si>
  <si>
    <t>Biểu số 05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</si>
  <si>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163"/>
      </rPr>
      <t>Biểu số 04</t>
    </r>
  </si>
  <si>
    <t>Năm 2021, 2022 đã thực hiện 19.772 triệu đồng; giải ngân đến 31/12/2022: 3.895 triệu đồng</t>
  </si>
  <si>
    <t>Năm 2021, 2022 đã thực hiện 1.215 triệu đồng; giải ngân đến 31/12/2022: 99 triệu đồng</t>
  </si>
  <si>
    <t>Đến 31/12/2022 đã thực hiện giải ngân 39.797 triệu đồng ( trong đó 5.607 triệu đồng vốn sự nghiệp, 34.190 triệu đồng vốn đầu tư)</t>
  </si>
  <si>
    <t>Đến 31/12/2022 đã thực hiện giải ngân 53.167 triệu đồng ( trong đó 3.385 triệu đồng vốn sự nghiệp, 49.782 triệu đồng vốn đầu tư)</t>
  </si>
  <si>
    <t>Màu xanh 2023; màu vàng giai đoạn 2025</t>
  </si>
  <si>
    <t>(Kèm theo Kế hoạch số:               /KH-UBND ngày          tháng        năm 2023 của UBND huyện Mường Tè)</t>
  </si>
  <si>
    <t>(Kèm theo Kế hoạch số:          /KH-UBND ngày       tháng      năm 2023 của UBND huyện )</t>
  </si>
  <si>
    <t>(Kèm theo Kế hoạch số:             /KH-UBND ngày         tháng        năm 2023 của UBND huyện Mường Tè)</t>
  </si>
  <si>
    <t>76,9</t>
  </si>
  <si>
    <t>92,3</t>
  </si>
  <si>
    <t>(Kèm theo Kế hoạch số:              /KH-UBND ngày       tháng      năm 2023 của UBND huyện Mường Tè)</t>
  </si>
  <si>
    <t>(Kèm theo Kế hoạch số:            /KH-UBND ngày     /    /2023 của UBND huyện Mường Tè)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</si>
</sst>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0.0"/>
    <numFmt numFmtId="167" formatCode="0.0%"/>
    <numFmt numFmtId="168" formatCode="_(* #,##0_);_(* \(#,##0\);_(* &quot;-&quot;??_);_(@_)"/>
    <numFmt numFmtId="169" formatCode="#,##0.00;[Red]#,##0.00"/>
    <numFmt numFmtId="170" formatCode="#,##0.000"/>
    <numFmt numFmtId="171" formatCode="#,##0.0"/>
    <numFmt numFmtId="172" formatCode="_-* #,##0.00\ _₫_-;\-* #,##0.00\ _₫_-;_-* &quot;-&quot;\ _₫_-;_-@_-"/>
  </numFmts>
  <fonts count="61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i/>
      <sz val="13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i/>
      <sz val="12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</font>
    <font>
      <sz val="12"/>
      <name val=".VnTime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sz val="11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u/>
      <sz val="10"/>
      <name val="Times New Roman"/>
      <family val="1"/>
    </font>
    <font>
      <sz val="11"/>
      <color rgb="FFFF0000"/>
      <name val="Arial"/>
      <family val="2"/>
    </font>
    <font>
      <sz val="12"/>
      <name val="Arial"/>
      <family val="2"/>
    </font>
    <font>
      <i/>
      <sz val="12"/>
      <color theme="1"/>
      <name val="Times New Roman"/>
      <family val="1"/>
    </font>
    <font>
      <b/>
      <sz val="12"/>
      <name val="Arial"/>
      <family val="2"/>
    </font>
    <font>
      <sz val="12"/>
      <name val="Times New Roman"/>
      <family val="1"/>
      <charset val="163"/>
    </font>
    <font>
      <sz val="12"/>
      <name val="Arial"/>
      <family val="2"/>
      <charset val="163"/>
    </font>
    <font>
      <u/>
      <sz val="11"/>
      <color rgb="FFFF0000"/>
      <name val="Arial"/>
      <family val="2"/>
    </font>
    <font>
      <sz val="10.5"/>
      <color rgb="FF000000"/>
      <name val="Times New Roman"/>
      <family val="2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1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u/>
      <sz val="12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0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4" fillId="0" borderId="0"/>
    <xf numFmtId="0" fontId="2" fillId="0" borderId="0"/>
    <xf numFmtId="0" fontId="6" fillId="0" borderId="0"/>
    <xf numFmtId="0" fontId="1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1" fillId="0" borderId="0"/>
    <xf numFmtId="43" fontId="5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0" fontId="6" fillId="0" borderId="0"/>
    <xf numFmtId="0" fontId="4" fillId="0" borderId="0"/>
    <xf numFmtId="0" fontId="17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8" fillId="0" borderId="0" applyFill="0" applyBorder="0" applyAlignment="0" applyProtection="0"/>
    <xf numFmtId="0" fontId="2" fillId="0" borderId="0"/>
    <xf numFmtId="0" fontId="19" fillId="0" borderId="0"/>
    <xf numFmtId="0" fontId="4" fillId="0" borderId="0"/>
    <xf numFmtId="0" fontId="4" fillId="0" borderId="0"/>
    <xf numFmtId="164" fontId="5" fillId="0" borderId="0" applyFont="0" applyFill="0" applyBorder="0" applyAlignment="0" applyProtection="0"/>
  </cellStyleXfs>
  <cellXfs count="327">
    <xf numFmtId="0" fontId="0" fillId="0" borderId="0" xfId="0"/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9" fontId="8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31" fillId="0" borderId="0" xfId="0" applyFont="1" applyAlignment="1">
      <alignment horizontal="right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2" fillId="2" borderId="0" xfId="0" applyFont="1" applyFill="1" applyAlignment="1">
      <alignment horizontal="right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2" borderId="0" xfId="20" applyFont="1" applyFill="1"/>
    <xf numFmtId="0" fontId="21" fillId="2" borderId="0" xfId="19" applyFont="1" applyFill="1" applyAlignment="1">
      <alignment horizontal="left" vertical="center"/>
    </xf>
    <xf numFmtId="0" fontId="13" fillId="2" borderId="0" xfId="19" applyFont="1" applyFill="1" applyAlignment="1">
      <alignment vertical="center"/>
    </xf>
    <xf numFmtId="0" fontId="23" fillId="2" borderId="0" xfId="2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3" fillId="2" borderId="0" xfId="20" applyFont="1" applyFill="1" applyAlignment="1">
      <alignment horizontal="center" vertical="center"/>
    </xf>
    <xf numFmtId="0" fontId="26" fillId="2" borderId="0" xfId="20" applyFont="1" applyFill="1" applyAlignment="1">
      <alignment horizontal="left"/>
    </xf>
    <xf numFmtId="1" fontId="23" fillId="0" borderId="0" xfId="15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vertical="center" wrapText="1"/>
      <protection hidden="1"/>
    </xf>
    <xf numFmtId="0" fontId="13" fillId="2" borderId="0" xfId="19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2" fontId="13" fillId="2" borderId="0" xfId="0" applyNumberFormat="1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6" fillId="2" borderId="1" xfId="0" quotePrefix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quotePrefix="1" applyNumberFormat="1" applyFont="1" applyFill="1" applyBorder="1" applyAlignment="1">
      <alignment horizontal="center" vertical="center" wrapText="1"/>
    </xf>
    <xf numFmtId="171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171" fontId="13" fillId="2" borderId="1" xfId="0" applyNumberFormat="1" applyFont="1" applyFill="1" applyBorder="1" applyAlignment="1">
      <alignment horizontal="center" vertical="center" wrapText="1"/>
    </xf>
    <xf numFmtId="171" fontId="2" fillId="2" borderId="0" xfId="0" applyNumberFormat="1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9" fontId="22" fillId="2" borderId="1" xfId="0" applyNumberFormat="1" applyFont="1" applyFill="1" applyBorder="1" applyAlignment="1">
      <alignment horizontal="center" vertical="center"/>
    </xf>
    <xf numFmtId="167" fontId="22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7" fillId="0" borderId="0" xfId="9" applyFont="1" applyFill="1"/>
    <xf numFmtId="0" fontId="32" fillId="0" borderId="0" xfId="9" applyFont="1" applyFill="1" applyBorder="1" applyAlignment="1">
      <alignment horizontal="right" vertical="center" wrapText="1"/>
    </xf>
    <xf numFmtId="0" fontId="38" fillId="2" borderId="0" xfId="0" applyFont="1" applyFill="1" applyAlignment="1">
      <alignment vertical="center" wrapText="1"/>
    </xf>
    <xf numFmtId="0" fontId="39" fillId="0" borderId="0" xfId="9" applyFont="1" applyFill="1"/>
    <xf numFmtId="0" fontId="16" fillId="0" borderId="0" xfId="9" applyFont="1" applyFill="1" applyBorder="1" applyAlignment="1">
      <alignment vertical="center" wrapText="1"/>
    </xf>
    <xf numFmtId="0" fontId="16" fillId="0" borderId="0" xfId="9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right" vertical="center" wrapText="1"/>
    </xf>
    <xf numFmtId="0" fontId="13" fillId="0" borderId="0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left" vertical="center" wrapText="1"/>
    </xf>
    <xf numFmtId="168" fontId="13" fillId="0" borderId="1" xfId="13" applyNumberFormat="1" applyFont="1" applyFill="1" applyBorder="1" applyAlignment="1">
      <alignment horizontal="right" vertical="center" wrapText="1"/>
    </xf>
    <xf numFmtId="170" fontId="13" fillId="0" borderId="1" xfId="9" applyNumberFormat="1" applyFont="1" applyFill="1" applyBorder="1" applyAlignment="1">
      <alignment horizontal="right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left" vertical="center" wrapText="1"/>
    </xf>
    <xf numFmtId="168" fontId="2" fillId="0" borderId="1" xfId="13" applyNumberFormat="1" applyFont="1" applyFill="1" applyBorder="1" applyAlignment="1">
      <alignment horizontal="right" vertical="center" wrapText="1"/>
    </xf>
    <xf numFmtId="3" fontId="2" fillId="0" borderId="0" xfId="9" applyNumberFormat="1" applyFont="1" applyFill="1" applyBorder="1" applyAlignment="1">
      <alignment horizontal="center" vertical="center" wrapText="1"/>
    </xf>
    <xf numFmtId="0" fontId="40" fillId="0" borderId="1" xfId="9" applyFont="1" applyFill="1" applyBorder="1" applyAlignment="1">
      <alignment horizontal="center" vertical="center" wrapText="1"/>
    </xf>
    <xf numFmtId="0" fontId="41" fillId="0" borderId="0" xfId="9" applyFont="1" applyFill="1"/>
    <xf numFmtId="0" fontId="40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vertical="center" wrapText="1"/>
    </xf>
    <xf numFmtId="0" fontId="2" fillId="0" borderId="0" xfId="9" applyFont="1" applyFill="1" applyAlignment="1">
      <alignment horizontal="justify" vertical="center"/>
    </xf>
    <xf numFmtId="3" fontId="23" fillId="0" borderId="1" xfId="12" applyNumberFormat="1" applyFont="1" applyFill="1" applyBorder="1" applyAlignment="1">
      <alignment horizontal="center" vertical="center" wrapText="1"/>
    </xf>
    <xf numFmtId="4" fontId="24" fillId="0" borderId="1" xfId="9" applyNumberFormat="1" applyFont="1" applyFill="1" applyBorder="1" applyAlignment="1">
      <alignment horizontal="center" vertical="center" wrapText="1"/>
    </xf>
    <xf numFmtId="3" fontId="23" fillId="0" borderId="1" xfId="9" applyNumberFormat="1" applyFont="1" applyFill="1" applyBorder="1" applyAlignment="1">
      <alignment horizontal="center" vertical="center" wrapText="1"/>
    </xf>
    <xf numFmtId="4" fontId="24" fillId="0" borderId="1" xfId="12" applyNumberFormat="1" applyFont="1" applyFill="1" applyBorder="1" applyAlignment="1">
      <alignment horizontal="center" vertical="center" wrapText="1"/>
    </xf>
    <xf numFmtId="0" fontId="2" fillId="2" borderId="0" xfId="20" applyFont="1" applyFill="1"/>
    <xf numFmtId="0" fontId="2" fillId="2" borderId="0" xfId="20" applyFont="1" applyFill="1" applyAlignment="1">
      <alignment vertical="center"/>
    </xf>
    <xf numFmtId="0" fontId="42" fillId="0" borderId="0" xfId="0" applyFont="1" applyFill="1"/>
    <xf numFmtId="0" fontId="0" fillId="0" borderId="0" xfId="0" applyFill="1"/>
    <xf numFmtId="0" fontId="36" fillId="0" borderId="0" xfId="0" applyFont="1" applyFill="1"/>
    <xf numFmtId="0" fontId="23" fillId="0" borderId="0" xfId="26" applyFont="1" applyFill="1" applyBorder="1" applyAlignment="1">
      <alignment horizontal="center" vertical="center"/>
    </xf>
    <xf numFmtId="0" fontId="23" fillId="0" borderId="0" xfId="0" applyFont="1" applyFill="1" applyBorder="1"/>
    <xf numFmtId="1" fontId="24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2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11" xfId="0" applyFill="1" applyBorder="1" applyAlignment="1">
      <alignment horizontal="right" vertical="center" wrapText="1"/>
    </xf>
    <xf numFmtId="1" fontId="43" fillId="0" borderId="11" xfId="0" applyNumberFormat="1" applyFont="1" applyFill="1" applyBorder="1" applyAlignment="1">
      <alignment horizontal="right" vertical="center" wrapText="1" shrinkToFit="1"/>
    </xf>
    <xf numFmtId="0" fontId="2" fillId="2" borderId="1" xfId="0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" xfId="0" quotePrefix="1" applyNumberFormat="1" applyFont="1" applyFill="1" applyBorder="1" applyAlignment="1">
      <alignment horizontal="right" vertical="center" wrapText="1"/>
    </xf>
    <xf numFmtId="1" fontId="2" fillId="2" borderId="1" xfId="0" quotePrefix="1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2" fillId="2" borderId="1" xfId="0" quotePrefix="1" applyFont="1" applyFill="1" applyBorder="1" applyAlignment="1">
      <alignment horizontal="right" vertical="center" wrapText="1"/>
    </xf>
    <xf numFmtId="1" fontId="53" fillId="0" borderId="11" xfId="0" applyNumberFormat="1" applyFont="1" applyFill="1" applyBorder="1" applyAlignment="1">
      <alignment horizontal="right" vertical="top" indent="1" shrinkToFit="1"/>
    </xf>
    <xf numFmtId="0" fontId="2" fillId="0" borderId="11" xfId="0" applyFont="1" applyFill="1" applyBorder="1" applyAlignment="1">
      <alignment horizontal="left" vertical="top" wrapText="1"/>
    </xf>
    <xf numFmtId="1" fontId="53" fillId="0" borderId="11" xfId="0" applyNumberFormat="1" applyFont="1" applyFill="1" applyBorder="1" applyAlignment="1">
      <alignment horizontal="center" vertical="top" shrinkToFit="1"/>
    </xf>
    <xf numFmtId="1" fontId="53" fillId="0" borderId="11" xfId="0" applyNumberFormat="1" applyFont="1" applyFill="1" applyBorder="1" applyAlignment="1">
      <alignment horizontal="right" vertical="top" indent="2" shrinkToFit="1"/>
    </xf>
    <xf numFmtId="1" fontId="53" fillId="0" borderId="11" xfId="0" applyNumberFormat="1" applyFont="1" applyFill="1" applyBorder="1" applyAlignment="1">
      <alignment horizontal="left" vertical="top" indent="1" shrinkToFit="1"/>
    </xf>
    <xf numFmtId="1" fontId="52" fillId="0" borderId="11" xfId="0" applyNumberFormat="1" applyFont="1" applyFill="1" applyBorder="1" applyAlignment="1">
      <alignment horizontal="center" vertical="top" shrinkToFit="1"/>
    </xf>
    <xf numFmtId="1" fontId="53" fillId="2" borderId="14" xfId="0" applyNumberFormat="1" applyFont="1" applyFill="1" applyBorder="1" applyAlignment="1">
      <alignment horizontal="center" vertical="top" shrinkToFit="1"/>
    </xf>
    <xf numFmtId="1" fontId="53" fillId="2" borderId="11" xfId="0" applyNumberFormat="1" applyFont="1" applyFill="1" applyBorder="1" applyAlignment="1">
      <alignment horizontal="center" vertical="top" shrinkToFit="1"/>
    </xf>
    <xf numFmtId="1" fontId="52" fillId="4" borderId="14" xfId="0" applyNumberFormat="1" applyFont="1" applyFill="1" applyBorder="1" applyAlignment="1">
      <alignment horizontal="center" vertical="top" shrinkToFit="1"/>
    </xf>
    <xf numFmtId="1" fontId="53" fillId="0" borderId="15" xfId="0" applyNumberFormat="1" applyFont="1" applyFill="1" applyBorder="1" applyAlignment="1">
      <alignment horizontal="center" vertical="top" shrinkToFit="1"/>
    </xf>
    <xf numFmtId="0" fontId="53" fillId="0" borderId="0" xfId="0" applyFont="1" applyFill="1" applyBorder="1" applyAlignment="1">
      <alignment horizontal="left" vertical="top"/>
    </xf>
    <xf numFmtId="0" fontId="53" fillId="0" borderId="0" xfId="0" applyFont="1" applyFill="1" applyBorder="1" applyAlignment="1">
      <alignment horizontal="center" vertical="top"/>
    </xf>
    <xf numFmtId="0" fontId="2" fillId="0" borderId="4" xfId="0" quotePrefix="1" applyFont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46" fillId="3" borderId="1" xfId="28" applyFont="1" applyFill="1" applyBorder="1" applyAlignment="1">
      <alignment horizontal="right" vertical="center" wrapText="1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24" fillId="2" borderId="3" xfId="19" applyFont="1" applyFill="1" applyBorder="1" applyAlignment="1">
      <alignment horizontal="center" vertical="center" wrapText="1"/>
    </xf>
    <xf numFmtId="49" fontId="35" fillId="2" borderId="1" xfId="27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25" fillId="2" borderId="1" xfId="19" applyNumberFormat="1" applyFont="1" applyFill="1" applyBorder="1" applyAlignment="1">
      <alignment horizontal="left" vertical="center" wrapText="1"/>
    </xf>
    <xf numFmtId="168" fontId="24" fillId="2" borderId="1" xfId="21" applyNumberFormat="1" applyFont="1" applyFill="1" applyBorder="1" applyAlignment="1">
      <alignment vertical="center" wrapText="1"/>
    </xf>
    <xf numFmtId="3" fontId="24" fillId="2" borderId="1" xfId="22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47" fillId="0" borderId="1" xfId="0" applyNumberFormat="1" applyFont="1" applyFill="1" applyBorder="1" applyAlignment="1">
      <alignment horizontal="right" vertical="center" shrinkToFit="1"/>
    </xf>
    <xf numFmtId="1" fontId="47" fillId="0" borderId="1" xfId="0" applyNumberFormat="1" applyFont="1" applyFill="1" applyBorder="1" applyAlignment="1">
      <alignment horizontal="right" vertical="center" wrapText="1"/>
    </xf>
    <xf numFmtId="3" fontId="51" fillId="0" borderId="1" xfId="0" applyNumberFormat="1" applyFont="1" applyFill="1" applyBorder="1" applyAlignment="1">
      <alignment horizontal="right" vertical="center" shrinkToFit="1"/>
    </xf>
    <xf numFmtId="3" fontId="47" fillId="0" borderId="1" xfId="0" applyNumberFormat="1" applyFont="1" applyFill="1" applyBorder="1" applyAlignment="1">
      <alignment horizontal="right" vertical="center" shrinkToFit="1"/>
    </xf>
    <xf numFmtId="3" fontId="47" fillId="0" borderId="1" xfId="0" applyNumberFormat="1" applyFont="1" applyFill="1" applyBorder="1" applyAlignment="1">
      <alignment horizontal="right" vertical="center" wrapText="1"/>
    </xf>
    <xf numFmtId="3" fontId="51" fillId="0" borderId="1" xfId="0" applyNumberFormat="1" applyFont="1" applyFill="1" applyBorder="1" applyAlignment="1">
      <alignment horizontal="right" vertical="center" wrapText="1"/>
    </xf>
    <xf numFmtId="3" fontId="23" fillId="2" borderId="1" xfId="22" applyNumberFormat="1" applyFont="1" applyFill="1" applyBorder="1" applyAlignment="1">
      <alignment horizontal="right" vertical="center" wrapText="1"/>
    </xf>
    <xf numFmtId="3" fontId="27" fillId="2" borderId="1" xfId="22" applyNumberFormat="1" applyFont="1" applyFill="1" applyBorder="1" applyAlignment="1">
      <alignment horizontal="right" vertical="center" wrapText="1"/>
    </xf>
    <xf numFmtId="0" fontId="47" fillId="0" borderId="1" xfId="0" applyFont="1" applyFill="1" applyBorder="1" applyAlignment="1">
      <alignment horizontal="left" vertical="center" wrapText="1"/>
    </xf>
    <xf numFmtId="3" fontId="24" fillId="2" borderId="1" xfId="21" applyNumberFormat="1" applyFont="1" applyFill="1" applyBorder="1" applyAlignment="1">
      <alignment horizontal="right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right" vertical="center" shrinkToFit="1"/>
    </xf>
    <xf numFmtId="3" fontId="46" fillId="0" borderId="1" xfId="0" applyNumberFormat="1" applyFont="1" applyFill="1" applyBorder="1" applyAlignment="1">
      <alignment horizontal="right" vertical="center" wrapText="1"/>
    </xf>
    <xf numFmtId="3" fontId="48" fillId="0" borderId="1" xfId="22" applyNumberFormat="1" applyFont="1" applyFill="1" applyBorder="1" applyAlignment="1">
      <alignment horizontal="right" vertical="center" wrapText="1"/>
    </xf>
    <xf numFmtId="0" fontId="48" fillId="0" borderId="1" xfId="0" applyFont="1" applyFill="1" applyBorder="1" applyAlignment="1">
      <alignment horizontal="center" vertical="center" wrapText="1"/>
    </xf>
    <xf numFmtId="49" fontId="25" fillId="0" borderId="1" xfId="19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3" fontId="50" fillId="0" borderId="1" xfId="0" applyNumberFormat="1" applyFont="1" applyFill="1" applyBorder="1" applyAlignment="1">
      <alignment horizontal="right" vertical="center" shrinkToFit="1"/>
    </xf>
    <xf numFmtId="3" fontId="50" fillId="0" borderId="1" xfId="0" applyNumberFormat="1" applyFont="1" applyFill="1" applyBorder="1" applyAlignment="1">
      <alignment horizontal="right" vertical="center" wrapText="1"/>
    </xf>
    <xf numFmtId="3" fontId="49" fillId="0" borderId="1" xfId="22" applyNumberFormat="1" applyFont="1" applyFill="1" applyBorder="1" applyAlignment="1">
      <alignment horizontal="right" vertical="center" wrapText="1"/>
    </xf>
    <xf numFmtId="0" fontId="56" fillId="0" borderId="1" xfId="0" quotePrefix="1" applyFont="1" applyFill="1" applyBorder="1" applyAlignment="1">
      <alignment vertical="center" wrapText="1"/>
    </xf>
    <xf numFmtId="0" fontId="40" fillId="0" borderId="1" xfId="9" applyFont="1" applyFill="1" applyBorder="1" applyAlignment="1">
      <alignment horizontal="left" vertical="center" wrapText="1"/>
    </xf>
    <xf numFmtId="168" fontId="57" fillId="0" borderId="1" xfId="13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168" fontId="58" fillId="0" borderId="1" xfId="13" quotePrefix="1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" fontId="52" fillId="5" borderId="14" xfId="0" applyNumberFormat="1" applyFont="1" applyFill="1" applyBorder="1" applyAlignment="1">
      <alignment horizontal="center" vertical="top" shrinkToFit="1"/>
    </xf>
    <xf numFmtId="1" fontId="52" fillId="5" borderId="11" xfId="0" applyNumberFormat="1" applyFont="1" applyFill="1" applyBorder="1" applyAlignment="1">
      <alignment horizontal="left" vertical="top" indent="1" shrinkToFit="1"/>
    </xf>
    <xf numFmtId="1" fontId="52" fillId="4" borderId="11" xfId="0" applyNumberFormat="1" applyFont="1" applyFill="1" applyBorder="1" applyAlignment="1">
      <alignment horizontal="left" vertical="top" indent="1" shrinkToFit="1"/>
    </xf>
    <xf numFmtId="1" fontId="52" fillId="4" borderId="11" xfId="0" applyNumberFormat="1" applyFont="1" applyFill="1" applyBorder="1" applyAlignment="1">
      <alignment horizontal="center" vertical="top" shrinkToFit="1"/>
    </xf>
    <xf numFmtId="1" fontId="52" fillId="5" borderId="11" xfId="0" applyNumberFormat="1" applyFont="1" applyFill="1" applyBorder="1" applyAlignment="1">
      <alignment horizontal="right" vertical="top" indent="2" shrinkToFit="1"/>
    </xf>
    <xf numFmtId="1" fontId="52" fillId="0" borderId="11" xfId="0" applyNumberFormat="1" applyFont="1" applyFill="1" applyBorder="1" applyAlignment="1">
      <alignment horizontal="left" vertical="top" indent="1" shrinkToFit="1"/>
    </xf>
    <xf numFmtId="1" fontId="55" fillId="4" borderId="11" xfId="0" applyNumberFormat="1" applyFont="1" applyFill="1" applyBorder="1" applyAlignment="1">
      <alignment horizontal="center" vertical="top" shrinkToFit="1"/>
    </xf>
    <xf numFmtId="1" fontId="52" fillId="0" borderId="14" xfId="0" applyNumberFormat="1" applyFont="1" applyFill="1" applyBorder="1" applyAlignment="1">
      <alignment horizontal="center" vertical="top" shrinkToFit="1"/>
    </xf>
    <xf numFmtId="1" fontId="53" fillId="4" borderId="11" xfId="0" applyNumberFormat="1" applyFont="1" applyFill="1" applyBorder="1" applyAlignment="1">
      <alignment horizontal="center" vertical="top" shrinkToFit="1"/>
    </xf>
    <xf numFmtId="1" fontId="53" fillId="4" borderId="11" xfId="0" applyNumberFormat="1" applyFont="1" applyFill="1" applyBorder="1" applyAlignment="1">
      <alignment horizontal="left" vertical="top" indent="1" shrinkToFit="1"/>
    </xf>
    <xf numFmtId="1" fontId="45" fillId="4" borderId="11" xfId="0" applyNumberFormat="1" applyFont="1" applyFill="1" applyBorder="1" applyAlignment="1">
      <alignment horizontal="center" vertical="top" shrinkToFit="1"/>
    </xf>
    <xf numFmtId="1" fontId="45" fillId="4" borderId="14" xfId="0" applyNumberFormat="1" applyFont="1" applyFill="1" applyBorder="1" applyAlignment="1">
      <alignment horizontal="center" vertical="top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1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1" fontId="45" fillId="0" borderId="11" xfId="0" applyNumberFormat="1" applyFont="1" applyFill="1" applyBorder="1" applyAlignment="1">
      <alignment horizontal="center" vertical="top" shrinkToFit="1"/>
    </xf>
    <xf numFmtId="1" fontId="13" fillId="0" borderId="11" xfId="0" applyNumberFormat="1" applyFont="1" applyFill="1" applyBorder="1" applyAlignment="1">
      <alignment horizontal="center" vertical="top" shrinkToFit="1"/>
    </xf>
    <xf numFmtId="2" fontId="13" fillId="0" borderId="11" xfId="0" applyNumberFormat="1" applyFont="1" applyFill="1" applyBorder="1" applyAlignment="1">
      <alignment horizontal="right" vertical="top" indent="1" shrinkToFit="1"/>
    </xf>
    <xf numFmtId="1" fontId="40" fillId="0" borderId="11" xfId="0" applyNumberFormat="1" applyFont="1" applyFill="1" applyBorder="1" applyAlignment="1">
      <alignment horizontal="center" vertical="top" shrinkToFit="1"/>
    </xf>
    <xf numFmtId="0" fontId="34" fillId="0" borderId="0" xfId="0" applyFont="1" applyFill="1" applyAlignment="1">
      <alignment vertical="center" wrapText="1"/>
    </xf>
    <xf numFmtId="1" fontId="2" fillId="0" borderId="1" xfId="0" quotePrefix="1" applyNumberFormat="1" applyFont="1" applyFill="1" applyBorder="1" applyAlignment="1">
      <alignment horizontal="right" vertical="center" wrapText="1"/>
    </xf>
    <xf numFmtId="171" fontId="2" fillId="0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46" fillId="0" borderId="1" xfId="28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53" fillId="0" borderId="0" xfId="0" applyFont="1" applyFill="1" applyBorder="1" applyAlignment="1">
      <alignment horizontal="left" vertical="top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53" fillId="0" borderId="0" xfId="0" applyFont="1" applyFill="1" applyBorder="1" applyAlignment="1">
      <alignment horizontal="left" vertical="top" wrapText="1" indent="8"/>
    </xf>
    <xf numFmtId="0" fontId="12" fillId="0" borderId="0" xfId="9" applyFont="1" applyFill="1" applyBorder="1" applyAlignment="1">
      <alignment horizontal="right" vertical="center" wrapText="1"/>
    </xf>
    <xf numFmtId="0" fontId="33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13" fillId="2" borderId="0" xfId="20" applyFont="1" applyFill="1" applyAlignment="1">
      <alignment horizontal="center" vertical="center"/>
    </xf>
    <xf numFmtId="0" fontId="16" fillId="2" borderId="2" xfId="19" applyFont="1" applyFill="1" applyBorder="1" applyAlignment="1">
      <alignment horizontal="right" vertical="center"/>
    </xf>
    <xf numFmtId="0" fontId="24" fillId="2" borderId="1" xfId="19" applyFont="1" applyFill="1" applyBorder="1" applyAlignment="1">
      <alignment horizontal="center" vertical="center" wrapText="1"/>
    </xf>
    <xf numFmtId="0" fontId="24" fillId="2" borderId="3" xfId="19" applyFont="1" applyFill="1" applyBorder="1" applyAlignment="1">
      <alignment horizontal="center" vertical="center" wrapText="1"/>
    </xf>
    <xf numFmtId="0" fontId="25" fillId="2" borderId="1" xfId="19" applyFont="1" applyFill="1" applyBorder="1" applyAlignment="1">
      <alignment horizontal="center" vertical="center" wrapText="1"/>
    </xf>
    <xf numFmtId="0" fontId="25" fillId="2" borderId="3" xfId="19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24" fillId="2" borderId="3" xfId="20" applyFont="1" applyFill="1" applyBorder="1" applyAlignment="1">
      <alignment horizontal="center" vertical="center" wrapText="1"/>
    </xf>
    <xf numFmtId="0" fontId="13" fillId="2" borderId="0" xfId="19" applyFont="1" applyFill="1" applyAlignment="1">
      <alignment horizontal="center" vertical="center"/>
    </xf>
    <xf numFmtId="168" fontId="16" fillId="2" borderId="0" xfId="21" applyNumberFormat="1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top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0" fillId="0" borderId="3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46" fillId="2" borderId="1" xfId="28" applyFont="1" applyFill="1" applyBorder="1" applyAlignment="1">
      <alignment horizontal="right" vertical="center" wrapText="1"/>
    </xf>
    <xf numFmtId="49" fontId="25" fillId="2" borderId="1" xfId="19" applyNumberFormat="1" applyFont="1" applyFill="1" applyBorder="1" applyAlignment="1">
      <alignment horizontal="center" vertical="center" wrapText="1"/>
    </xf>
    <xf numFmtId="49" fontId="24" fillId="2" borderId="1" xfId="27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3" fontId="24" fillId="2" borderId="1" xfId="22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3" fontId="13" fillId="0" borderId="1" xfId="9" applyNumberFormat="1" applyFont="1" applyFill="1" applyBorder="1" applyAlignment="1">
      <alignment horizontal="right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center" vertical="center" wrapText="1"/>
    </xf>
    <xf numFmtId="3" fontId="23" fillId="2" borderId="1" xfId="9" applyNumberFormat="1" applyFont="1" applyFill="1" applyBorder="1" applyAlignment="1">
      <alignment horizontal="center" vertical="center" wrapText="1"/>
    </xf>
    <xf numFmtId="0" fontId="37" fillId="2" borderId="0" xfId="9" applyFont="1" applyFill="1"/>
    <xf numFmtId="0" fontId="13" fillId="2" borderId="1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left" vertical="center" wrapText="1"/>
    </xf>
    <xf numFmtId="168" fontId="57" fillId="2" borderId="1" xfId="0" applyNumberFormat="1" applyFont="1" applyFill="1" applyBorder="1" applyAlignment="1">
      <alignment horizontal="center" vertical="center" wrapText="1"/>
    </xf>
    <xf numFmtId="4" fontId="24" fillId="2" borderId="1" xfId="9" applyNumberFormat="1" applyFont="1" applyFill="1" applyBorder="1" applyAlignment="1">
      <alignment horizontal="center" vertical="center" wrapText="1"/>
    </xf>
    <xf numFmtId="0" fontId="40" fillId="2" borderId="1" xfId="9" applyFont="1" applyFill="1" applyBorder="1" applyAlignment="1">
      <alignment horizontal="center" vertical="center" wrapText="1"/>
    </xf>
    <xf numFmtId="0" fontId="56" fillId="2" borderId="1" xfId="0" quotePrefix="1" applyFont="1" applyFill="1" applyBorder="1" applyAlignment="1">
      <alignment vertical="center" wrapText="1"/>
    </xf>
    <xf numFmtId="168" fontId="40" fillId="2" borderId="1" xfId="13" applyNumberFormat="1" applyFont="1" applyFill="1" applyBorder="1" applyAlignment="1">
      <alignment horizontal="right" vertical="center" wrapText="1"/>
    </xf>
    <xf numFmtId="0" fontId="41" fillId="2" borderId="0" xfId="9" applyFont="1" applyFill="1"/>
    <xf numFmtId="0" fontId="40" fillId="2" borderId="0" xfId="0" applyFont="1" applyFill="1" applyBorder="1" applyAlignment="1">
      <alignment horizontal="center" vertical="center" wrapText="1"/>
    </xf>
    <xf numFmtId="3" fontId="60" fillId="2" borderId="1" xfId="9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</cellXfs>
  <cellStyles count="29">
    <cellStyle name="Comma" xfId="13" builtinId="3"/>
    <cellStyle name="Comma [0]" xfId="28" builtinId="6"/>
    <cellStyle name="Comma 10" xfId="15"/>
    <cellStyle name="Comma 10 2 2" xfId="22"/>
    <cellStyle name="Comma 2" xfId="1"/>
    <cellStyle name="Comma 2 3 4" xfId="21"/>
    <cellStyle name="Comma 4" xfId="23"/>
    <cellStyle name="Comma 5" xfId="17"/>
    <cellStyle name="Currency 2" xfId="2"/>
    <cellStyle name="Normal" xfId="0" builtinId="0"/>
    <cellStyle name="Normal 13" xfId="14"/>
    <cellStyle name="Normal 17" xfId="19"/>
    <cellStyle name="Normal 18" xfId="16"/>
    <cellStyle name="Normal 19" xfId="24"/>
    <cellStyle name="Normal 2" xfId="3"/>
    <cellStyle name="Normal 2 2" xfId="4"/>
    <cellStyle name="Normal 2 4 2" xfId="5"/>
    <cellStyle name="Normal 2 7" xfId="6"/>
    <cellStyle name="Normal 2_Bieu 03" xfId="7"/>
    <cellStyle name="Normal 3" xfId="8"/>
    <cellStyle name="Normal 4" xfId="9"/>
    <cellStyle name="Normal 4 2" xfId="20"/>
    <cellStyle name="Normal 5" xfId="10"/>
    <cellStyle name="Normal 59" xfId="18"/>
    <cellStyle name="Normal 6" xfId="11"/>
    <cellStyle name="Normal 7" xfId="25"/>
    <cellStyle name="Normal_Bieu mau (CV ) 2" xfId="27"/>
    <cellStyle name="Normal_Sheet1" xfId="12"/>
    <cellStyle name="Normal_Sheet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2735579</xdr:colOff>
      <xdr:row>3</xdr:row>
      <xdr:rowOff>38100</xdr:rowOff>
    </xdr:from>
    <xdr:to>
      <xdr:col>4</xdr:col>
      <xdr:colOff>582929</xdr:colOff>
      <xdr:row>3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64204" y="847725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57150</xdr:rowOff>
    </xdr:from>
    <xdr:to>
      <xdr:col>5</xdr:col>
      <xdr:colOff>885825</xdr:colOff>
      <xdr:row>3</xdr:row>
      <xdr:rowOff>58738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619500" y="733425"/>
          <a:ext cx="27432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47625</xdr:rowOff>
    </xdr:from>
    <xdr:to>
      <xdr:col>13</xdr:col>
      <xdr:colOff>190500</xdr:colOff>
      <xdr:row>3</xdr:row>
      <xdr:rowOff>49213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4762500" y="762000"/>
          <a:ext cx="2286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</xdr:row>
      <xdr:rowOff>28575</xdr:rowOff>
    </xdr:from>
    <xdr:to>
      <xdr:col>3</xdr:col>
      <xdr:colOff>1661160</xdr:colOff>
      <xdr:row>3</xdr:row>
      <xdr:rowOff>28575</xdr:rowOff>
    </xdr:to>
    <xdr:cxnSp macro="">
      <xdr:nvCxnSpPr>
        <xdr:cNvPr id="3" name="Straight Connector 2"/>
        <xdr:cNvCxnSpPr/>
      </xdr:nvCxnSpPr>
      <xdr:spPr>
        <a:xfrm>
          <a:off x="4552950" y="714375"/>
          <a:ext cx="2194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1771650</xdr:colOff>
      <xdr:row>3</xdr:row>
      <xdr:rowOff>0</xdr:rowOff>
    </xdr:from>
    <xdr:to>
      <xdr:col>2</xdr:col>
      <xdr:colOff>1133475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2362200" y="790575"/>
          <a:ext cx="2028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1400175</xdr:colOff>
      <xdr:row>3</xdr:row>
      <xdr:rowOff>38100</xdr:rowOff>
    </xdr:from>
    <xdr:to>
      <xdr:col>3</xdr:col>
      <xdr:colOff>1057275</xdr:colOff>
      <xdr:row>3</xdr:row>
      <xdr:rowOff>38100</xdr:rowOff>
    </xdr:to>
    <xdr:cxnSp macro="">
      <xdr:nvCxnSpPr>
        <xdr:cNvPr id="4" name="Straight Connector 3"/>
        <xdr:cNvCxnSpPr/>
      </xdr:nvCxnSpPr>
      <xdr:spPr>
        <a:xfrm>
          <a:off x="3733800" y="895350"/>
          <a:ext cx="2409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1628775</xdr:colOff>
      <xdr:row>2</xdr:row>
      <xdr:rowOff>352425</xdr:rowOff>
    </xdr:from>
    <xdr:to>
      <xdr:col>2</xdr:col>
      <xdr:colOff>1228725</xdr:colOff>
      <xdr:row>2</xdr:row>
      <xdr:rowOff>352425</xdr:rowOff>
    </xdr:to>
    <xdr:cxnSp macro="">
      <xdr:nvCxnSpPr>
        <xdr:cNvPr id="3" name="Straight Connector 2"/>
        <xdr:cNvCxnSpPr/>
      </xdr:nvCxnSpPr>
      <xdr:spPr>
        <a:xfrm>
          <a:off x="2171700" y="120015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</xdr:row>
      <xdr:rowOff>295275</xdr:rowOff>
    </xdr:from>
    <xdr:to>
      <xdr:col>4</xdr:col>
      <xdr:colOff>57150</xdr:colOff>
      <xdr:row>2</xdr:row>
      <xdr:rowOff>295275</xdr:rowOff>
    </xdr:to>
    <xdr:cxnSp macro="">
      <xdr:nvCxnSpPr>
        <xdr:cNvPr id="2" name="Straight Connector 1"/>
        <xdr:cNvCxnSpPr/>
      </xdr:nvCxnSpPr>
      <xdr:spPr>
        <a:xfrm>
          <a:off x="2819400" y="114300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tabSelected="1" workbookViewId="0">
      <selection activeCell="C9" sqref="C9"/>
    </sheetView>
  </sheetViews>
  <sheetFormatPr defaultColWidth="8.75" defaultRowHeight="15.75" x14ac:dyDescent="0.25"/>
  <cols>
    <col min="1" max="1" width="5.75" style="124" customWidth="1"/>
    <col min="2" max="2" width="20.75" style="131" customWidth="1"/>
    <col min="3" max="3" width="22.625" style="125" customWidth="1"/>
    <col min="4" max="6" width="11.625" style="124" customWidth="1"/>
    <col min="7" max="7" width="13.375" style="125" customWidth="1"/>
    <col min="8" max="16384" width="8.75" style="125"/>
  </cols>
  <sheetData>
    <row r="1" spans="1:9" x14ac:dyDescent="0.25">
      <c r="G1" s="126" t="s">
        <v>189</v>
      </c>
    </row>
    <row r="2" spans="1:9" ht="51" customHeight="1" x14ac:dyDescent="0.25">
      <c r="A2" s="280" t="s">
        <v>269</v>
      </c>
      <c r="B2" s="280"/>
      <c r="C2" s="280"/>
      <c r="D2" s="280"/>
      <c r="E2" s="280"/>
      <c r="F2" s="280"/>
      <c r="G2" s="280"/>
      <c r="H2" s="42"/>
      <c r="I2" s="42" t="s">
        <v>182</v>
      </c>
    </row>
    <row r="3" spans="1:9" ht="24" customHeight="1" x14ac:dyDescent="0.25">
      <c r="A3" s="326" t="s">
        <v>309</v>
      </c>
      <c r="B3" s="326"/>
      <c r="C3" s="326"/>
      <c r="D3" s="326"/>
      <c r="E3" s="326"/>
      <c r="F3" s="326"/>
      <c r="G3" s="326"/>
      <c r="H3" s="42"/>
      <c r="I3" s="42"/>
    </row>
    <row r="4" spans="1:9" ht="24" customHeight="1" x14ac:dyDescent="0.25">
      <c r="A4" s="324"/>
      <c r="B4" s="324"/>
      <c r="C4" s="324"/>
      <c r="D4" s="216"/>
      <c r="E4" s="216"/>
      <c r="F4" s="216"/>
      <c r="G4" s="216"/>
      <c r="H4" s="42"/>
      <c r="I4" s="42"/>
    </row>
    <row r="5" spans="1:9" ht="29.45" customHeight="1" x14ac:dyDescent="0.25">
      <c r="A5" s="281" t="s">
        <v>0</v>
      </c>
      <c r="B5" s="281" t="s">
        <v>129</v>
      </c>
      <c r="C5" s="281" t="s">
        <v>186</v>
      </c>
      <c r="D5" s="283" t="s">
        <v>187</v>
      </c>
      <c r="E5" s="284"/>
      <c r="F5" s="285"/>
      <c r="G5" s="127" t="s">
        <v>58</v>
      </c>
    </row>
    <row r="6" spans="1:9" ht="21" customHeight="1" x14ac:dyDescent="0.25">
      <c r="A6" s="282"/>
      <c r="B6" s="282"/>
      <c r="C6" s="282"/>
      <c r="D6" s="127">
        <v>2023</v>
      </c>
      <c r="E6" s="127">
        <v>2024</v>
      </c>
      <c r="F6" s="132">
        <v>2025</v>
      </c>
      <c r="G6" s="128"/>
    </row>
    <row r="7" spans="1:9" ht="19.899999999999999" customHeight="1" x14ac:dyDescent="0.25">
      <c r="A7" s="154">
        <v>1</v>
      </c>
      <c r="B7" s="286" t="s">
        <v>266</v>
      </c>
      <c r="C7" s="195" t="s">
        <v>270</v>
      </c>
      <c r="D7" s="129" t="s">
        <v>188</v>
      </c>
      <c r="E7" s="129"/>
      <c r="F7" s="129"/>
      <c r="G7" s="130"/>
    </row>
    <row r="8" spans="1:9" ht="19.899999999999999" customHeight="1" x14ac:dyDescent="0.25">
      <c r="A8" s="154">
        <v>2</v>
      </c>
      <c r="B8" s="287"/>
      <c r="C8" s="195" t="s">
        <v>271</v>
      </c>
      <c r="D8" s="129" t="s">
        <v>188</v>
      </c>
      <c r="E8" s="129"/>
      <c r="F8" s="129"/>
      <c r="G8" s="130"/>
    </row>
    <row r="9" spans="1:9" ht="19.899999999999999" customHeight="1" x14ac:dyDescent="0.25">
      <c r="A9" s="154">
        <v>3</v>
      </c>
      <c r="B9" s="288"/>
      <c r="C9" s="195" t="s">
        <v>291</v>
      </c>
      <c r="D9" s="129" t="s">
        <v>188</v>
      </c>
      <c r="E9" s="129"/>
      <c r="F9" s="129"/>
      <c r="G9" s="130"/>
    </row>
    <row r="10" spans="1:9" ht="19.899999999999999" customHeight="1" x14ac:dyDescent="0.25">
      <c r="A10" s="154">
        <v>4</v>
      </c>
      <c r="B10" s="289" t="s">
        <v>258</v>
      </c>
      <c r="C10" s="196" t="s">
        <v>272</v>
      </c>
      <c r="D10" s="129"/>
      <c r="E10" s="129" t="s">
        <v>188</v>
      </c>
      <c r="F10" s="129"/>
      <c r="G10" s="130"/>
    </row>
    <row r="11" spans="1:9" ht="19.899999999999999" customHeight="1" x14ac:dyDescent="0.25">
      <c r="A11" s="154">
        <v>5</v>
      </c>
      <c r="B11" s="290"/>
      <c r="C11" s="196" t="s">
        <v>273</v>
      </c>
      <c r="D11" s="129"/>
      <c r="E11" s="129"/>
      <c r="F11" s="129" t="s">
        <v>188</v>
      </c>
      <c r="G11" s="130"/>
    </row>
    <row r="12" spans="1:9" ht="19.899999999999999" customHeight="1" x14ac:dyDescent="0.25">
      <c r="A12" s="154">
        <v>6</v>
      </c>
      <c r="B12" s="286" t="s">
        <v>205</v>
      </c>
      <c r="C12" s="195" t="s">
        <v>274</v>
      </c>
      <c r="D12" s="129" t="s">
        <v>188</v>
      </c>
      <c r="E12" s="129"/>
      <c r="F12" s="129"/>
      <c r="G12" s="130"/>
    </row>
    <row r="13" spans="1:9" ht="19.899999999999999" customHeight="1" x14ac:dyDescent="0.25">
      <c r="A13" s="154">
        <v>7</v>
      </c>
      <c r="B13" s="287"/>
      <c r="C13" s="195" t="s">
        <v>275</v>
      </c>
      <c r="D13" s="129" t="s">
        <v>188</v>
      </c>
      <c r="E13" s="129"/>
      <c r="F13" s="129"/>
      <c r="G13" s="130"/>
    </row>
    <row r="14" spans="1:9" ht="19.899999999999999" customHeight="1" x14ac:dyDescent="0.25">
      <c r="A14" s="154">
        <v>8</v>
      </c>
      <c r="B14" s="287"/>
      <c r="C14" s="195" t="s">
        <v>276</v>
      </c>
      <c r="D14" s="129" t="s">
        <v>188</v>
      </c>
      <c r="E14" s="129"/>
      <c r="F14" s="129"/>
      <c r="G14" s="130"/>
    </row>
    <row r="15" spans="1:9" ht="19.899999999999999" customHeight="1" x14ac:dyDescent="0.25">
      <c r="A15" s="154">
        <v>9</v>
      </c>
      <c r="B15" s="287"/>
      <c r="C15" s="195" t="s">
        <v>277</v>
      </c>
      <c r="D15" s="129" t="s">
        <v>188</v>
      </c>
      <c r="E15" s="129"/>
      <c r="F15" s="129"/>
      <c r="G15" s="130"/>
    </row>
    <row r="16" spans="1:9" ht="19.899999999999999" customHeight="1" x14ac:dyDescent="0.25">
      <c r="A16" s="154">
        <v>10</v>
      </c>
      <c r="B16" s="288"/>
      <c r="C16" s="195" t="s">
        <v>278</v>
      </c>
      <c r="D16" s="129" t="s">
        <v>188</v>
      </c>
      <c r="E16" s="129"/>
      <c r="F16" s="129"/>
      <c r="G16" s="130"/>
    </row>
    <row r="17" spans="1:7" ht="19.899999999999999" customHeight="1" x14ac:dyDescent="0.25">
      <c r="A17" s="154">
        <v>11</v>
      </c>
      <c r="B17" s="289" t="s">
        <v>262</v>
      </c>
      <c r="C17" s="195" t="s">
        <v>279</v>
      </c>
      <c r="D17" s="158"/>
      <c r="E17" s="129" t="s">
        <v>188</v>
      </c>
      <c r="F17" s="129"/>
      <c r="G17" s="130"/>
    </row>
    <row r="18" spans="1:7" ht="19.899999999999999" customHeight="1" x14ac:dyDescent="0.25">
      <c r="A18" s="154">
        <v>12</v>
      </c>
      <c r="B18" s="291"/>
      <c r="C18" s="195" t="s">
        <v>280</v>
      </c>
      <c r="D18" s="158"/>
      <c r="E18" s="129" t="s">
        <v>188</v>
      </c>
      <c r="F18" s="129"/>
      <c r="G18" s="130"/>
    </row>
    <row r="19" spans="1:7" ht="19.899999999999999" customHeight="1" x14ac:dyDescent="0.25">
      <c r="A19" s="154">
        <v>13</v>
      </c>
      <c r="B19" s="291"/>
      <c r="C19" s="195" t="s">
        <v>281</v>
      </c>
      <c r="D19" s="158" t="s">
        <v>188</v>
      </c>
      <c r="E19" s="129"/>
      <c r="F19" s="129"/>
      <c r="G19" s="130"/>
    </row>
    <row r="20" spans="1:7" ht="19.899999999999999" customHeight="1" x14ac:dyDescent="0.25">
      <c r="A20" s="154">
        <v>14</v>
      </c>
      <c r="B20" s="290"/>
      <c r="C20" s="197" t="s">
        <v>282</v>
      </c>
      <c r="D20" s="158"/>
      <c r="E20" s="129"/>
      <c r="F20" s="129" t="s">
        <v>188</v>
      </c>
      <c r="G20" s="130"/>
    </row>
    <row r="21" spans="1:7" ht="19.899999999999999" customHeight="1" x14ac:dyDescent="0.25">
      <c r="A21" s="154">
        <v>15</v>
      </c>
      <c r="B21" s="292" t="s">
        <v>263</v>
      </c>
      <c r="C21" s="195" t="s">
        <v>283</v>
      </c>
      <c r="D21" s="158"/>
      <c r="E21" s="129" t="s">
        <v>188</v>
      </c>
      <c r="F21" s="129"/>
      <c r="G21" s="130"/>
    </row>
    <row r="22" spans="1:7" ht="19.899999999999999" customHeight="1" x14ac:dyDescent="0.25">
      <c r="A22" s="154">
        <v>16</v>
      </c>
      <c r="B22" s="293"/>
      <c r="C22" s="195" t="s">
        <v>284</v>
      </c>
      <c r="D22" s="158"/>
      <c r="E22" s="129"/>
      <c r="F22" s="129" t="s">
        <v>188</v>
      </c>
      <c r="G22" s="130"/>
    </row>
    <row r="23" spans="1:7" ht="19.899999999999999" customHeight="1" x14ac:dyDescent="0.25">
      <c r="A23" s="154">
        <v>17</v>
      </c>
      <c r="B23" s="293"/>
      <c r="C23" s="197" t="s">
        <v>285</v>
      </c>
      <c r="D23" s="158"/>
      <c r="E23" s="129"/>
      <c r="F23" s="129" t="s">
        <v>188</v>
      </c>
      <c r="G23" s="130"/>
    </row>
    <row r="24" spans="1:7" ht="19.899999999999999" customHeight="1" x14ac:dyDescent="0.25">
      <c r="A24" s="154">
        <v>18</v>
      </c>
      <c r="B24" s="196" t="s">
        <v>264</v>
      </c>
      <c r="C24" s="195" t="s">
        <v>286</v>
      </c>
      <c r="D24" s="158"/>
      <c r="E24" s="129"/>
      <c r="F24" s="129" t="s">
        <v>188</v>
      </c>
      <c r="G24" s="130"/>
    </row>
  </sheetData>
  <mergeCells count="11">
    <mergeCell ref="B12:B16"/>
    <mergeCell ref="B10:B11"/>
    <mergeCell ref="B17:B20"/>
    <mergeCell ref="B21:B23"/>
    <mergeCell ref="B7:B9"/>
    <mergeCell ref="A2:G2"/>
    <mergeCell ref="A5:A6"/>
    <mergeCell ref="C5:C6"/>
    <mergeCell ref="B5:B6"/>
    <mergeCell ref="A3:G3"/>
    <mergeCell ref="D5:F5"/>
  </mergeCells>
  <pageMargins left="0.53" right="0.37" top="0.36" bottom="0.32" header="0.36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2"/>
  <sheetViews>
    <sheetView topLeftCell="A19" zoomScaleNormal="100" zoomScaleSheetLayoutView="100" workbookViewId="0">
      <selection activeCell="G24" sqref="G24"/>
    </sheetView>
  </sheetViews>
  <sheetFormatPr defaultColWidth="9.125" defaultRowHeight="15.75" x14ac:dyDescent="0.2"/>
  <cols>
    <col min="1" max="1" width="5.625" style="45" customWidth="1"/>
    <col min="2" max="2" width="45.75" style="46" customWidth="1"/>
    <col min="3" max="3" width="12.5" style="47" customWidth="1"/>
    <col min="4" max="4" width="6.875" style="48" hidden="1" customWidth="1"/>
    <col min="5" max="5" width="13.75" style="48" customWidth="1"/>
    <col min="6" max="6" width="10.625" style="48" customWidth="1"/>
    <col min="7" max="7" width="10.625" style="49" customWidth="1"/>
    <col min="8" max="8" width="11.75" style="48" customWidth="1"/>
    <col min="9" max="9" width="9.375" style="51" bestFit="1" customWidth="1"/>
    <col min="10" max="10" width="11.875" style="51" bestFit="1" customWidth="1"/>
    <col min="11" max="11" width="9.125" style="51"/>
    <col min="12" max="12" width="10" style="51" bestFit="1" customWidth="1"/>
    <col min="13" max="16384" width="9.125" style="51"/>
  </cols>
  <sheetData>
    <row r="1" spans="1:10" ht="20.25" customHeight="1" x14ac:dyDescent="0.2">
      <c r="H1" s="50" t="s">
        <v>37</v>
      </c>
    </row>
    <row r="2" spans="1:10" ht="27.6" customHeight="1" x14ac:dyDescent="0.2">
      <c r="A2" s="230" t="s">
        <v>193</v>
      </c>
      <c r="B2" s="230"/>
      <c r="C2" s="230"/>
      <c r="D2" s="230"/>
      <c r="E2" s="230"/>
      <c r="F2" s="230"/>
      <c r="G2" s="230"/>
      <c r="H2" s="230"/>
    </row>
    <row r="3" spans="1:10" ht="16.899999999999999" customHeight="1" x14ac:dyDescent="0.2">
      <c r="A3" s="235" t="s">
        <v>305</v>
      </c>
      <c r="B3" s="235"/>
      <c r="C3" s="235"/>
      <c r="D3" s="235"/>
      <c r="E3" s="235"/>
      <c r="F3" s="235"/>
      <c r="G3" s="235"/>
      <c r="H3" s="235"/>
    </row>
    <row r="4" spans="1:10" ht="17.25" customHeight="1" x14ac:dyDescent="0.2"/>
    <row r="5" spans="1:10" s="45" customFormat="1" ht="33" customHeight="1" x14ac:dyDescent="0.2">
      <c r="A5" s="231" t="s">
        <v>0</v>
      </c>
      <c r="B5" s="231" t="s">
        <v>1</v>
      </c>
      <c r="C5" s="231" t="s">
        <v>2</v>
      </c>
      <c r="D5" s="231" t="s">
        <v>40</v>
      </c>
      <c r="E5" s="231" t="s">
        <v>63</v>
      </c>
      <c r="F5" s="233" t="s">
        <v>62</v>
      </c>
      <c r="G5" s="234"/>
      <c r="H5" s="231" t="s">
        <v>58</v>
      </c>
      <c r="I5" s="52"/>
      <c r="J5" s="52"/>
    </row>
    <row r="6" spans="1:10" s="45" customFormat="1" ht="24" customHeight="1" x14ac:dyDescent="0.2">
      <c r="A6" s="232"/>
      <c r="B6" s="232"/>
      <c r="C6" s="232"/>
      <c r="D6" s="232"/>
      <c r="E6" s="232"/>
      <c r="F6" s="53" t="s">
        <v>43</v>
      </c>
      <c r="G6" s="54" t="s">
        <v>41</v>
      </c>
      <c r="H6" s="232"/>
      <c r="I6" s="52"/>
      <c r="J6" s="52"/>
    </row>
    <row r="7" spans="1:10" s="45" customFormat="1" ht="33.75" customHeight="1" x14ac:dyDescent="0.2">
      <c r="A7" s="53" t="s">
        <v>12</v>
      </c>
      <c r="B7" s="55" t="s">
        <v>38</v>
      </c>
      <c r="C7" s="53"/>
      <c r="D7" s="53"/>
      <c r="E7" s="53"/>
      <c r="F7" s="53"/>
      <c r="G7" s="56"/>
      <c r="H7" s="57"/>
      <c r="I7" s="52"/>
      <c r="J7" s="52"/>
    </row>
    <row r="8" spans="1:10" ht="23.25" customHeight="1" x14ac:dyDescent="0.2">
      <c r="A8" s="58">
        <v>1</v>
      </c>
      <c r="B8" s="27" t="s">
        <v>3</v>
      </c>
      <c r="C8" s="59" t="s">
        <v>4</v>
      </c>
      <c r="D8" s="58">
        <v>127</v>
      </c>
      <c r="E8" s="135">
        <v>13</v>
      </c>
      <c r="F8" s="135">
        <v>13</v>
      </c>
      <c r="G8" s="60">
        <v>100</v>
      </c>
      <c r="H8" s="58"/>
    </row>
    <row r="9" spans="1:10" ht="28.15" customHeight="1" x14ac:dyDescent="0.2">
      <c r="A9" s="58">
        <v>2</v>
      </c>
      <c r="B9" s="27" t="s">
        <v>179</v>
      </c>
      <c r="C9" s="59" t="s">
        <v>124</v>
      </c>
      <c r="D9" s="61">
        <v>15.15</v>
      </c>
      <c r="E9" s="136">
        <v>15.5</v>
      </c>
      <c r="F9" s="224">
        <f>SUM(F18:F36)/13</f>
        <v>16.384615384615383</v>
      </c>
      <c r="G9" s="60">
        <v>100</v>
      </c>
      <c r="H9" s="62"/>
      <c r="I9" s="63"/>
    </row>
    <row r="10" spans="1:10" ht="21" customHeight="1" x14ac:dyDescent="0.2">
      <c r="A10" s="58">
        <v>3</v>
      </c>
      <c r="B10" s="27" t="s">
        <v>159</v>
      </c>
      <c r="C10" s="59" t="s">
        <v>4</v>
      </c>
      <c r="D10" s="64">
        <v>1</v>
      </c>
      <c r="E10" s="137">
        <v>0</v>
      </c>
      <c r="F10" s="138">
        <v>0</v>
      </c>
      <c r="G10" s="60">
        <v>0</v>
      </c>
      <c r="H10" s="65"/>
      <c r="I10" s="63"/>
    </row>
    <row r="11" spans="1:10" ht="21" customHeight="1" x14ac:dyDescent="0.2">
      <c r="A11" s="58">
        <v>4</v>
      </c>
      <c r="B11" s="27" t="s">
        <v>39</v>
      </c>
      <c r="C11" s="59" t="s">
        <v>4</v>
      </c>
      <c r="D11" s="66">
        <v>57</v>
      </c>
      <c r="E11" s="139">
        <v>3</v>
      </c>
      <c r="F11" s="222">
        <v>4</v>
      </c>
      <c r="G11" s="223">
        <f>F11/F8*100</f>
        <v>30.76923076923077</v>
      </c>
      <c r="H11" s="67"/>
    </row>
    <row r="12" spans="1:10" s="47" customFormat="1" ht="21" customHeight="1" x14ac:dyDescent="0.2">
      <c r="A12" s="59" t="s">
        <v>64</v>
      </c>
      <c r="B12" s="69" t="s">
        <v>42</v>
      </c>
      <c r="C12" s="59"/>
      <c r="D12" s="59"/>
      <c r="E12" s="140"/>
      <c r="F12" s="140"/>
      <c r="G12" s="68"/>
      <c r="H12" s="59"/>
    </row>
    <row r="13" spans="1:10" ht="21" customHeight="1" x14ac:dyDescent="0.2">
      <c r="A13" s="53"/>
      <c r="B13" s="23" t="s">
        <v>33</v>
      </c>
      <c r="C13" s="59" t="s">
        <v>4</v>
      </c>
      <c r="D13" s="58">
        <v>57</v>
      </c>
      <c r="E13" s="141">
        <v>3</v>
      </c>
      <c r="F13" s="141">
        <v>4</v>
      </c>
      <c r="G13" s="68">
        <f>F13/F8*100</f>
        <v>30.76923076923077</v>
      </c>
      <c r="H13" s="58"/>
    </row>
    <row r="14" spans="1:10" ht="21" customHeight="1" x14ac:dyDescent="0.2">
      <c r="A14" s="53"/>
      <c r="B14" s="27" t="s">
        <v>5</v>
      </c>
      <c r="C14" s="59" t="s">
        <v>4</v>
      </c>
      <c r="D14" s="58">
        <v>7</v>
      </c>
      <c r="E14" s="141">
        <v>5</v>
      </c>
      <c r="F14" s="141">
        <v>7</v>
      </c>
      <c r="G14" s="68">
        <f>F14*100/16</f>
        <v>43.75</v>
      </c>
      <c r="H14" s="58"/>
    </row>
    <row r="15" spans="1:10" ht="21" customHeight="1" x14ac:dyDescent="0.2">
      <c r="A15" s="53"/>
      <c r="B15" s="27" t="s">
        <v>6</v>
      </c>
      <c r="C15" s="59" t="s">
        <v>4</v>
      </c>
      <c r="D15" s="58">
        <v>48</v>
      </c>
      <c r="E15" s="141">
        <v>5</v>
      </c>
      <c r="F15" s="135">
        <v>2</v>
      </c>
      <c r="G15" s="68">
        <f>F15/E8*100</f>
        <v>15.384615384615385</v>
      </c>
      <c r="H15" s="58"/>
    </row>
    <row r="16" spans="1:10" ht="21" customHeight="1" x14ac:dyDescent="0.2">
      <c r="A16" s="53"/>
      <c r="B16" s="27" t="s">
        <v>7</v>
      </c>
      <c r="C16" s="59" t="s">
        <v>4</v>
      </c>
      <c r="D16" s="58">
        <v>15</v>
      </c>
      <c r="E16" s="135">
        <v>0</v>
      </c>
      <c r="F16" s="135">
        <v>0</v>
      </c>
      <c r="G16" s="60">
        <v>0</v>
      </c>
      <c r="H16" s="58"/>
    </row>
    <row r="17" spans="1:30" s="47" customFormat="1" ht="22.5" customHeight="1" x14ac:dyDescent="0.2">
      <c r="A17" s="59" t="s">
        <v>65</v>
      </c>
      <c r="B17" s="69" t="s">
        <v>8</v>
      </c>
      <c r="C17" s="59"/>
      <c r="D17" s="59"/>
      <c r="E17" s="59"/>
      <c r="F17" s="59"/>
      <c r="G17" s="70"/>
      <c r="H17" s="71"/>
    </row>
    <row r="18" spans="1:30" ht="22.5" customHeight="1" x14ac:dyDescent="0.2">
      <c r="A18" s="53"/>
      <c r="B18" s="27" t="s">
        <v>9</v>
      </c>
      <c r="C18" s="59" t="s">
        <v>4</v>
      </c>
      <c r="D18" s="58">
        <v>116</v>
      </c>
      <c r="E18" s="159">
        <v>13</v>
      </c>
      <c r="F18" s="159">
        <v>13</v>
      </c>
      <c r="G18" s="60">
        <f>F18*100/E18</f>
        <v>100</v>
      </c>
      <c r="H18" s="66"/>
    </row>
    <row r="19" spans="1:30" ht="22.5" customHeight="1" x14ac:dyDescent="0.2">
      <c r="A19" s="53"/>
      <c r="B19" s="27" t="s">
        <v>10</v>
      </c>
      <c r="C19" s="59" t="s">
        <v>4</v>
      </c>
      <c r="D19" s="58">
        <v>92</v>
      </c>
      <c r="E19" s="159">
        <v>11</v>
      </c>
      <c r="F19" s="159">
        <v>13</v>
      </c>
      <c r="G19" s="60">
        <f>F19*100/F18</f>
        <v>100</v>
      </c>
      <c r="H19" s="58"/>
    </row>
    <row r="20" spans="1:30" ht="25.9" customHeight="1" x14ac:dyDescent="0.2">
      <c r="A20" s="53"/>
      <c r="B20" s="72" t="s">
        <v>45</v>
      </c>
      <c r="C20" s="59" t="s">
        <v>4</v>
      </c>
      <c r="D20" s="58">
        <v>127</v>
      </c>
      <c r="E20" s="159">
        <v>13</v>
      </c>
      <c r="F20" s="159">
        <v>13</v>
      </c>
      <c r="G20" s="60">
        <v>100</v>
      </c>
      <c r="H20" s="58"/>
    </row>
    <row r="21" spans="1:30" ht="25.5" customHeight="1" x14ac:dyDescent="0.2">
      <c r="A21" s="53"/>
      <c r="B21" s="72" t="s">
        <v>28</v>
      </c>
      <c r="C21" s="59" t="s">
        <v>4</v>
      </c>
      <c r="D21" s="58">
        <v>108</v>
      </c>
      <c r="E21" s="159">
        <v>11</v>
      </c>
      <c r="F21" s="159">
        <v>13</v>
      </c>
      <c r="G21" s="60">
        <v>100</v>
      </c>
      <c r="H21" s="73"/>
    </row>
    <row r="22" spans="1:30" ht="21.75" customHeight="1" x14ac:dyDescent="0.2">
      <c r="A22" s="74"/>
      <c r="B22" s="23" t="s">
        <v>27</v>
      </c>
      <c r="C22" s="59" t="s">
        <v>4</v>
      </c>
      <c r="D22" s="58">
        <v>96</v>
      </c>
      <c r="E22" s="159">
        <v>9</v>
      </c>
      <c r="F22" s="159">
        <v>10</v>
      </c>
      <c r="G22" s="68">
        <f>F22/F21*100</f>
        <v>76.923076923076934</v>
      </c>
      <c r="H22" s="58"/>
    </row>
    <row r="23" spans="1:30" ht="25.5" customHeight="1" x14ac:dyDescent="0.2">
      <c r="A23" s="74"/>
      <c r="B23" s="23" t="s">
        <v>26</v>
      </c>
      <c r="C23" s="59" t="s">
        <v>4</v>
      </c>
      <c r="D23" s="58">
        <v>89</v>
      </c>
      <c r="E23" s="159">
        <v>9</v>
      </c>
      <c r="F23" s="159">
        <v>12</v>
      </c>
      <c r="G23" s="68">
        <f>F23/F24*100</f>
        <v>92.307692307692307</v>
      </c>
      <c r="H23" s="58"/>
    </row>
    <row r="24" spans="1:30" ht="26.45" customHeight="1" x14ac:dyDescent="0.2">
      <c r="A24" s="74"/>
      <c r="B24" s="23" t="s">
        <v>32</v>
      </c>
      <c r="C24" s="59" t="s">
        <v>4</v>
      </c>
      <c r="D24" s="58">
        <v>90</v>
      </c>
      <c r="E24" s="159">
        <v>13</v>
      </c>
      <c r="F24" s="159">
        <v>13</v>
      </c>
      <c r="G24" s="60">
        <v>100</v>
      </c>
      <c r="H24" s="58"/>
    </row>
    <row r="25" spans="1:30" ht="27" customHeight="1" x14ac:dyDescent="0.2">
      <c r="A25" s="74"/>
      <c r="B25" s="23" t="s">
        <v>21</v>
      </c>
      <c r="C25" s="59" t="s">
        <v>4</v>
      </c>
      <c r="D25" s="58">
        <v>120</v>
      </c>
      <c r="E25" s="159">
        <v>13</v>
      </c>
      <c r="F25" s="159">
        <v>13</v>
      </c>
      <c r="G25" s="60">
        <v>100</v>
      </c>
      <c r="H25" s="73"/>
      <c r="I25" s="51">
        <v>93</v>
      </c>
    </row>
    <row r="26" spans="1:30" ht="24" customHeight="1" x14ac:dyDescent="0.2">
      <c r="A26" s="74"/>
      <c r="B26" s="23" t="s">
        <v>29</v>
      </c>
      <c r="C26" s="59" t="s">
        <v>4</v>
      </c>
      <c r="D26" s="58">
        <v>94</v>
      </c>
      <c r="E26" s="159">
        <v>9</v>
      </c>
      <c r="F26" s="159">
        <v>13</v>
      </c>
      <c r="G26" s="68">
        <f>F26/F25*100</f>
        <v>100</v>
      </c>
      <c r="H26" s="73"/>
      <c r="I26" s="51">
        <v>49</v>
      </c>
      <c r="J26" s="51">
        <v>65</v>
      </c>
    </row>
    <row r="27" spans="1:30" ht="24" customHeight="1" x14ac:dyDescent="0.2">
      <c r="A27" s="74"/>
      <c r="B27" s="23" t="s">
        <v>22</v>
      </c>
      <c r="C27" s="59" t="s">
        <v>4</v>
      </c>
      <c r="D27" s="58">
        <v>64</v>
      </c>
      <c r="E27" s="300">
        <v>3</v>
      </c>
      <c r="F27" s="300">
        <v>4</v>
      </c>
      <c r="G27" s="68">
        <f>F27/F25*100</f>
        <v>30.76923076923077</v>
      </c>
      <c r="H27" s="58"/>
    </row>
    <row r="28" spans="1:30" ht="24" customHeight="1" x14ac:dyDescent="0.2">
      <c r="A28" s="74"/>
      <c r="B28" s="23" t="s">
        <v>46</v>
      </c>
      <c r="C28" s="59" t="s">
        <v>4</v>
      </c>
      <c r="D28" s="58">
        <v>65</v>
      </c>
      <c r="E28" s="159">
        <v>3</v>
      </c>
      <c r="F28" s="159">
        <v>4</v>
      </c>
      <c r="G28" s="68">
        <f>F28/F31*100</f>
        <v>40</v>
      </c>
      <c r="H28" s="58"/>
      <c r="J28" s="75"/>
    </row>
    <row r="29" spans="1:30" ht="24" customHeight="1" x14ac:dyDescent="0.2">
      <c r="A29" s="74"/>
      <c r="B29" s="23" t="s">
        <v>23</v>
      </c>
      <c r="C29" s="59" t="s">
        <v>4</v>
      </c>
      <c r="D29" s="58">
        <v>127</v>
      </c>
      <c r="E29" s="159">
        <v>13</v>
      </c>
      <c r="F29" s="159">
        <v>13</v>
      </c>
      <c r="G29" s="60">
        <v>100</v>
      </c>
      <c r="H29" s="58"/>
    </row>
    <row r="30" spans="1:30" ht="28.9" customHeight="1" x14ac:dyDescent="0.2">
      <c r="A30" s="74"/>
      <c r="B30" s="23" t="s">
        <v>47</v>
      </c>
      <c r="C30" s="59" t="s">
        <v>4</v>
      </c>
      <c r="D30" s="58">
        <v>114</v>
      </c>
      <c r="E30" s="159">
        <v>10</v>
      </c>
      <c r="F30" s="159">
        <v>12</v>
      </c>
      <c r="G30" s="68" t="s">
        <v>307</v>
      </c>
      <c r="H30" s="58"/>
    </row>
    <row r="31" spans="1:30" ht="24" customHeight="1" x14ac:dyDescent="0.2">
      <c r="A31" s="74"/>
      <c r="B31" s="23" t="s">
        <v>48</v>
      </c>
      <c r="C31" s="59" t="s">
        <v>4</v>
      </c>
      <c r="D31" s="58">
        <v>118</v>
      </c>
      <c r="E31" s="159">
        <v>13</v>
      </c>
      <c r="F31" s="159">
        <v>10</v>
      </c>
      <c r="G31" s="68" t="s">
        <v>306</v>
      </c>
      <c r="H31" s="58"/>
    </row>
    <row r="32" spans="1:30" s="199" customFormat="1" ht="27" customHeight="1" x14ac:dyDescent="0.2">
      <c r="A32" s="225"/>
      <c r="B32" s="226" t="s">
        <v>24</v>
      </c>
      <c r="C32" s="227" t="s">
        <v>4</v>
      </c>
      <c r="D32" s="73">
        <v>120</v>
      </c>
      <c r="E32" s="228">
        <v>9</v>
      </c>
      <c r="F32" s="228">
        <v>11</v>
      </c>
      <c r="G32" s="223">
        <f>F32/F33*100</f>
        <v>84.615384615384613</v>
      </c>
      <c r="H32" s="73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</row>
    <row r="33" spans="1:8" ht="24" customHeight="1" x14ac:dyDescent="0.2">
      <c r="A33" s="74"/>
      <c r="B33" s="23" t="s">
        <v>25</v>
      </c>
      <c r="C33" s="59" t="s">
        <v>4</v>
      </c>
      <c r="D33" s="58">
        <v>109</v>
      </c>
      <c r="E33" s="159">
        <v>13</v>
      </c>
      <c r="F33" s="159">
        <v>13</v>
      </c>
      <c r="G33" s="60">
        <v>100</v>
      </c>
      <c r="H33" s="58"/>
    </row>
    <row r="34" spans="1:8" ht="25.5" customHeight="1" x14ac:dyDescent="0.2">
      <c r="A34" s="74"/>
      <c r="B34" s="23" t="s">
        <v>30</v>
      </c>
      <c r="C34" s="59" t="s">
        <v>4</v>
      </c>
      <c r="D34" s="58">
        <v>85</v>
      </c>
      <c r="E34" s="159">
        <v>8</v>
      </c>
      <c r="F34" s="159">
        <v>7</v>
      </c>
      <c r="G34" s="68">
        <f>F34/F35*100</f>
        <v>53.846153846153847</v>
      </c>
      <c r="H34" s="58"/>
    </row>
    <row r="35" spans="1:8" ht="31.5" customHeight="1" x14ac:dyDescent="0.2">
      <c r="A35" s="74"/>
      <c r="B35" s="23" t="s">
        <v>31</v>
      </c>
      <c r="C35" s="59" t="s">
        <v>4</v>
      </c>
      <c r="D35" s="58">
        <v>78</v>
      </c>
      <c r="E35" s="159">
        <v>13</v>
      </c>
      <c r="F35" s="159">
        <v>13</v>
      </c>
      <c r="G35" s="60">
        <v>100</v>
      </c>
      <c r="H35" s="58"/>
    </row>
    <row r="36" spans="1:8" ht="27.6" customHeight="1" x14ac:dyDescent="0.2">
      <c r="A36" s="74"/>
      <c r="B36" s="23" t="s">
        <v>35</v>
      </c>
      <c r="C36" s="59" t="s">
        <v>4</v>
      </c>
      <c r="D36" s="58">
        <v>112</v>
      </c>
      <c r="E36" s="159">
        <v>13</v>
      </c>
      <c r="F36" s="159">
        <v>13</v>
      </c>
      <c r="G36" s="60">
        <f>F36/E36*100</f>
        <v>100</v>
      </c>
      <c r="H36" s="58"/>
    </row>
    <row r="37" spans="1:8" s="45" customFormat="1" ht="24" customHeight="1" x14ac:dyDescent="0.2">
      <c r="A37" s="53" t="s">
        <v>16</v>
      </c>
      <c r="B37" s="76" t="s">
        <v>180</v>
      </c>
      <c r="C37" s="77"/>
      <c r="D37" s="53"/>
      <c r="E37" s="133"/>
      <c r="F37" s="133"/>
      <c r="G37" s="78"/>
      <c r="H37" s="53"/>
    </row>
    <row r="38" spans="1:8" ht="30" customHeight="1" x14ac:dyDescent="0.2">
      <c r="A38" s="53"/>
      <c r="B38" s="23" t="s">
        <v>184</v>
      </c>
      <c r="C38" s="59"/>
      <c r="D38" s="58"/>
      <c r="E38" s="133"/>
      <c r="F38" s="133"/>
      <c r="G38" s="68"/>
      <c r="H38" s="58"/>
    </row>
    <row r="39" spans="1:8" ht="30" customHeight="1" x14ac:dyDescent="0.2">
      <c r="A39" s="58">
        <v>1</v>
      </c>
      <c r="B39" s="23" t="s">
        <v>66</v>
      </c>
      <c r="C39" s="59" t="s">
        <v>68</v>
      </c>
      <c r="D39" s="58"/>
      <c r="E39" s="134">
        <v>101</v>
      </c>
      <c r="F39" s="134">
        <v>101</v>
      </c>
      <c r="G39" s="68"/>
      <c r="H39" s="58"/>
    </row>
    <row r="40" spans="1:8" ht="27" customHeight="1" x14ac:dyDescent="0.2">
      <c r="A40" s="58">
        <v>2</v>
      </c>
      <c r="B40" s="23" t="s">
        <v>67</v>
      </c>
      <c r="C40" s="59" t="s">
        <v>68</v>
      </c>
      <c r="D40" s="58"/>
      <c r="E40" s="134">
        <v>0</v>
      </c>
      <c r="F40" s="134">
        <v>18</v>
      </c>
      <c r="G40" s="68">
        <f>F40/F39*100</f>
        <v>17.82178217821782</v>
      </c>
      <c r="H40" s="58"/>
    </row>
    <row r="41" spans="1:8" ht="24" customHeight="1" x14ac:dyDescent="0.2">
      <c r="G41" s="79"/>
    </row>
    <row r="42" spans="1:8" s="299" customFormat="1" x14ac:dyDescent="0.2">
      <c r="A42" s="294"/>
      <c r="B42" s="295"/>
      <c r="C42" s="296"/>
      <c r="D42" s="297"/>
      <c r="E42" s="297"/>
      <c r="F42" s="297"/>
      <c r="G42" s="298"/>
      <c r="H42" s="297"/>
    </row>
  </sheetData>
  <mergeCells count="9">
    <mergeCell ref="A2:H2"/>
    <mergeCell ref="C5:C6"/>
    <mergeCell ref="B5:B6"/>
    <mergeCell ref="A5:A6"/>
    <mergeCell ref="D5:D6"/>
    <mergeCell ref="E5:E6"/>
    <mergeCell ref="F5:G5"/>
    <mergeCell ref="H5:H6"/>
    <mergeCell ref="A3:H3"/>
  </mergeCells>
  <phoneticPr fontId="3" type="noConversion"/>
  <printOptions horizontalCentered="1"/>
  <pageMargins left="0.4" right="0.196850393700787" top="0.39370078740157499" bottom="0.39370078740157499" header="0.196850393700787" footer="0.196850393700787"/>
  <pageSetup paperSize="9" scale="75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"/>
  <sheetViews>
    <sheetView zoomScaleNormal="100" zoomScaleSheetLayoutView="100" workbookViewId="0">
      <selection activeCell="A3" sqref="A3:I3"/>
    </sheetView>
  </sheetViews>
  <sheetFormatPr defaultColWidth="9.125" defaultRowHeight="15.75" x14ac:dyDescent="0.25"/>
  <cols>
    <col min="1" max="1" width="8" style="1" customWidth="1"/>
    <col min="2" max="2" width="22.625" style="2" customWidth="1"/>
    <col min="3" max="3" width="12.75" style="2" customWidth="1"/>
    <col min="4" max="8" width="14.25" style="2" customWidth="1"/>
    <col min="9" max="9" width="15" style="2" customWidth="1"/>
    <col min="10" max="10" width="9.125" style="2"/>
    <col min="11" max="11" width="11.375" style="2" bestFit="1" customWidth="1"/>
    <col min="12" max="16384" width="9.125" style="2"/>
  </cols>
  <sheetData>
    <row r="1" spans="1:22" x14ac:dyDescent="0.25">
      <c r="B1" s="1"/>
      <c r="F1" s="236"/>
      <c r="G1" s="236"/>
      <c r="H1" s="7"/>
      <c r="I1" s="6" t="s">
        <v>36</v>
      </c>
    </row>
    <row r="2" spans="1:22" ht="18.75" x14ac:dyDescent="0.3">
      <c r="A2" s="242" t="s">
        <v>195</v>
      </c>
      <c r="B2" s="242"/>
      <c r="C2" s="242"/>
      <c r="D2" s="242"/>
      <c r="E2" s="242"/>
      <c r="F2" s="242"/>
      <c r="G2" s="242"/>
      <c r="H2" s="242"/>
      <c r="I2" s="242"/>
    </row>
    <row r="3" spans="1:22" ht="18.75" customHeight="1" x14ac:dyDescent="0.25">
      <c r="A3" s="250" t="str">
        <f>'Bieu 04'!A3:K3</f>
        <v>(Kèm theo Kế hoạch số:              /KH-UBND ngày       tháng      năm 2023 của UBND huyện Mường Tè)</v>
      </c>
      <c r="B3" s="250"/>
      <c r="C3" s="250"/>
      <c r="D3" s="250"/>
      <c r="E3" s="250"/>
      <c r="F3" s="250"/>
      <c r="G3" s="250"/>
      <c r="H3" s="250"/>
      <c r="I3" s="250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</row>
    <row r="4" spans="1:22" s="3" customFormat="1" ht="21" customHeight="1" x14ac:dyDescent="0.2">
      <c r="A4" s="237"/>
      <c r="B4" s="237"/>
      <c r="C4" s="237"/>
      <c r="D4" s="237"/>
      <c r="E4" s="237"/>
      <c r="F4" s="237"/>
      <c r="G4" s="237"/>
      <c r="H4" s="237"/>
      <c r="I4" s="237"/>
    </row>
    <row r="5" spans="1:22" s="3" customFormat="1" ht="45.75" customHeight="1" x14ac:dyDescent="0.2">
      <c r="A5" s="240" t="s">
        <v>0</v>
      </c>
      <c r="B5" s="240" t="s">
        <v>52</v>
      </c>
      <c r="C5" s="240" t="s">
        <v>51</v>
      </c>
      <c r="D5" s="238" t="s">
        <v>49</v>
      </c>
      <c r="E5" s="239"/>
      <c r="F5" s="238" t="s">
        <v>125</v>
      </c>
      <c r="G5" s="239"/>
      <c r="H5" s="238" t="s">
        <v>126</v>
      </c>
      <c r="I5" s="239"/>
    </row>
    <row r="6" spans="1:22" s="4" customFormat="1" ht="43.5" customHeight="1" x14ac:dyDescent="0.2">
      <c r="A6" s="241"/>
      <c r="B6" s="241"/>
      <c r="C6" s="241"/>
      <c r="D6" s="80" t="s">
        <v>44</v>
      </c>
      <c r="E6" s="80" t="s">
        <v>69</v>
      </c>
      <c r="F6" s="80" t="s">
        <v>44</v>
      </c>
      <c r="G6" s="80" t="s">
        <v>190</v>
      </c>
      <c r="H6" s="80" t="s">
        <v>44</v>
      </c>
      <c r="I6" s="80" t="s">
        <v>190</v>
      </c>
    </row>
    <row r="7" spans="1:22" ht="54.75" customHeight="1" x14ac:dyDescent="0.25">
      <c r="A7" s="82">
        <v>1</v>
      </c>
      <c r="B7" s="81" t="s">
        <v>194</v>
      </c>
      <c r="C7" s="82">
        <v>13</v>
      </c>
      <c r="D7" s="83">
        <f>'Bieu 01'!E11</f>
        <v>3</v>
      </c>
      <c r="E7" s="84">
        <f t="shared" ref="E7" si="0">D7/C7</f>
        <v>0.23076923076923078</v>
      </c>
      <c r="F7" s="83">
        <f>'Bieu 01'!F11</f>
        <v>4</v>
      </c>
      <c r="G7" s="85">
        <f t="shared" ref="G7" si="1">F7/C7</f>
        <v>0.30769230769230771</v>
      </c>
      <c r="H7" s="83">
        <f>'Bieu 01'!F10</f>
        <v>0</v>
      </c>
      <c r="I7" s="85">
        <f t="shared" ref="I7" si="2">H7/F7</f>
        <v>0</v>
      </c>
      <c r="J7" s="5"/>
    </row>
    <row r="8" spans="1:22" ht="41.25" customHeight="1" x14ac:dyDescent="0.25">
      <c r="A8" s="86"/>
      <c r="B8" s="87"/>
      <c r="C8" s="87"/>
      <c r="D8" s="87"/>
      <c r="E8" s="87"/>
      <c r="F8" s="87"/>
      <c r="G8" s="87"/>
      <c r="H8" s="87"/>
      <c r="I8" s="87"/>
      <c r="J8" s="5"/>
    </row>
  </sheetData>
  <mergeCells count="10">
    <mergeCell ref="F1:G1"/>
    <mergeCell ref="A4:I4"/>
    <mergeCell ref="D5:E5"/>
    <mergeCell ref="F5:G5"/>
    <mergeCell ref="C5:C6"/>
    <mergeCell ref="B5:B6"/>
    <mergeCell ref="A5:A6"/>
    <mergeCell ref="H5:I5"/>
    <mergeCell ref="A2:I2"/>
    <mergeCell ref="A3:I3"/>
  </mergeCells>
  <phoneticPr fontId="3" type="noConversion"/>
  <printOptions horizontalCentered="1"/>
  <pageMargins left="0.19685039370078741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"/>
  <sheetViews>
    <sheetView topLeftCell="A7" workbookViewId="0">
      <selection activeCell="B5" sqref="B5:B6"/>
    </sheetView>
  </sheetViews>
  <sheetFormatPr defaultColWidth="8.75" defaultRowHeight="14.25" x14ac:dyDescent="0.2"/>
  <cols>
    <col min="1" max="1" width="4.25" style="118" customWidth="1"/>
    <col min="2" max="2" width="14.25" style="118" customWidth="1"/>
    <col min="3" max="20" width="6.5" style="118" customWidth="1"/>
    <col min="21" max="21" width="6.875" style="118" customWidth="1"/>
    <col min="22" max="22" width="8.875" style="118" customWidth="1"/>
    <col min="23" max="16384" width="8.75" style="118"/>
  </cols>
  <sheetData>
    <row r="1" spans="1:22" ht="17.25" x14ac:dyDescent="0.2">
      <c r="U1" s="247" t="s">
        <v>61</v>
      </c>
      <c r="V1" s="247"/>
    </row>
    <row r="2" spans="1:22" ht="19.899999999999999" customHeight="1" x14ac:dyDescent="0.2">
      <c r="A2" s="248" t="s">
        <v>178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2" ht="19.5" customHeight="1" x14ac:dyDescent="0.2">
      <c r="A3" s="250" t="str">
        <f>'Bieu 04'!A3:K3</f>
        <v>(Kèm theo Kế hoạch số:              /KH-UBND ngày       tháng      năm 2023 của UBND huyện Mường Tè)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</row>
    <row r="4" spans="1:22" ht="19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</row>
    <row r="5" spans="1:22" ht="38.25" x14ac:dyDescent="0.2">
      <c r="A5" s="249" t="s">
        <v>0</v>
      </c>
      <c r="B5" s="249" t="s">
        <v>98</v>
      </c>
      <c r="C5" s="44" t="s">
        <v>99</v>
      </c>
      <c r="D5" s="249" t="s">
        <v>100</v>
      </c>
      <c r="E5" s="249"/>
      <c r="F5" s="249"/>
      <c r="G5" s="249"/>
      <c r="H5" s="249"/>
      <c r="I5" s="249"/>
      <c r="J5" s="249"/>
      <c r="K5" s="249"/>
      <c r="L5" s="249" t="s">
        <v>101</v>
      </c>
      <c r="M5" s="249"/>
      <c r="N5" s="249"/>
      <c r="O5" s="249"/>
      <c r="P5" s="249" t="s">
        <v>102</v>
      </c>
      <c r="Q5" s="249"/>
      <c r="R5" s="249"/>
      <c r="S5" s="249"/>
      <c r="T5" s="249" t="s">
        <v>103</v>
      </c>
      <c r="U5" s="249"/>
      <c r="V5" s="249" t="s">
        <v>104</v>
      </c>
    </row>
    <row r="6" spans="1:22" ht="127.5" x14ac:dyDescent="0.2">
      <c r="A6" s="249"/>
      <c r="B6" s="249"/>
      <c r="C6" s="44" t="s">
        <v>105</v>
      </c>
      <c r="D6" s="44" t="s">
        <v>106</v>
      </c>
      <c r="E6" s="44" t="s">
        <v>107</v>
      </c>
      <c r="F6" s="44" t="s">
        <v>108</v>
      </c>
      <c r="G6" s="44" t="s">
        <v>109</v>
      </c>
      <c r="H6" s="44" t="s">
        <v>110</v>
      </c>
      <c r="I6" s="44" t="s">
        <v>111</v>
      </c>
      <c r="J6" s="44" t="s">
        <v>112</v>
      </c>
      <c r="K6" s="44" t="s">
        <v>113</v>
      </c>
      <c r="L6" s="44" t="s">
        <v>114</v>
      </c>
      <c r="M6" s="44" t="s">
        <v>115</v>
      </c>
      <c r="N6" s="44" t="s">
        <v>116</v>
      </c>
      <c r="O6" s="212" t="s">
        <v>117</v>
      </c>
      <c r="P6" s="212" t="s">
        <v>118</v>
      </c>
      <c r="Q6" s="44" t="s">
        <v>119</v>
      </c>
      <c r="R6" s="44" t="s">
        <v>120</v>
      </c>
      <c r="S6" s="44" t="s">
        <v>121</v>
      </c>
      <c r="T6" s="44" t="s">
        <v>122</v>
      </c>
      <c r="U6" s="44" t="s">
        <v>123</v>
      </c>
      <c r="V6" s="249"/>
    </row>
    <row r="7" spans="1:22" s="117" customFormat="1" ht="26.45" customHeight="1" x14ac:dyDescent="0.2">
      <c r="A7" s="244" t="s">
        <v>257</v>
      </c>
      <c r="B7" s="245"/>
      <c r="C7" s="147">
        <f>SUM(C8:C20)</f>
        <v>13</v>
      </c>
      <c r="D7" s="147">
        <f t="shared" ref="D7:U7" si="0">SUM(D8:D20)</f>
        <v>13</v>
      </c>
      <c r="E7" s="147">
        <f t="shared" si="0"/>
        <v>13</v>
      </c>
      <c r="F7" s="147">
        <f t="shared" si="0"/>
        <v>13</v>
      </c>
      <c r="G7" s="147">
        <f t="shared" si="0"/>
        <v>10</v>
      </c>
      <c r="H7" s="147">
        <f>SUM(H8:H20)</f>
        <v>12</v>
      </c>
      <c r="I7" s="147">
        <f t="shared" si="0"/>
        <v>13</v>
      </c>
      <c r="J7" s="147">
        <f t="shared" si="0"/>
        <v>13</v>
      </c>
      <c r="K7" s="147">
        <f t="shared" si="0"/>
        <v>13</v>
      </c>
      <c r="L7" s="147">
        <f t="shared" si="0"/>
        <v>4</v>
      </c>
      <c r="M7" s="147">
        <f t="shared" si="0"/>
        <v>4</v>
      </c>
      <c r="N7" s="147">
        <f t="shared" si="0"/>
        <v>13</v>
      </c>
      <c r="O7" s="218">
        <f t="shared" si="0"/>
        <v>12</v>
      </c>
      <c r="P7" s="218">
        <f t="shared" si="0"/>
        <v>10</v>
      </c>
      <c r="Q7" s="218">
        <f t="shared" si="0"/>
        <v>11</v>
      </c>
      <c r="R7" s="218">
        <f t="shared" si="0"/>
        <v>13</v>
      </c>
      <c r="S7" s="218">
        <f t="shared" si="0"/>
        <v>7</v>
      </c>
      <c r="T7" s="218">
        <f t="shared" si="0"/>
        <v>13</v>
      </c>
      <c r="U7" s="218">
        <f t="shared" si="0"/>
        <v>13</v>
      </c>
      <c r="V7" s="219">
        <f>SUM(V8:V20)/13</f>
        <v>16.384615384615383</v>
      </c>
    </row>
    <row r="8" spans="1:22" s="119" customFormat="1" ht="21" customHeight="1" x14ac:dyDescent="0.2">
      <c r="A8" s="142">
        <v>1</v>
      </c>
      <c r="B8" s="143" t="s">
        <v>249</v>
      </c>
      <c r="C8" s="144">
        <v>1</v>
      </c>
      <c r="D8" s="144">
        <v>1</v>
      </c>
      <c r="E8" s="145">
        <v>1</v>
      </c>
      <c r="F8" s="145">
        <v>1</v>
      </c>
      <c r="G8" s="146">
        <v>1</v>
      </c>
      <c r="H8" s="144">
        <v>1</v>
      </c>
      <c r="I8" s="144">
        <v>1</v>
      </c>
      <c r="J8" s="144">
        <v>1</v>
      </c>
      <c r="K8" s="144">
        <v>1</v>
      </c>
      <c r="L8" s="144">
        <v>1</v>
      </c>
      <c r="M8" s="144">
        <v>1</v>
      </c>
      <c r="N8" s="144">
        <v>1</v>
      </c>
      <c r="O8" s="144">
        <v>1</v>
      </c>
      <c r="P8" s="144">
        <v>1</v>
      </c>
      <c r="Q8" s="144">
        <v>1</v>
      </c>
      <c r="R8" s="144">
        <v>1</v>
      </c>
      <c r="S8" s="144">
        <v>1</v>
      </c>
      <c r="T8" s="144">
        <v>1</v>
      </c>
      <c r="U8" s="144">
        <v>1</v>
      </c>
      <c r="V8" s="147">
        <f>SUM(C8:U8)</f>
        <v>19</v>
      </c>
    </row>
    <row r="9" spans="1:22" s="119" customFormat="1" ht="21" customHeight="1" x14ac:dyDescent="0.2">
      <c r="A9" s="142">
        <v>2</v>
      </c>
      <c r="B9" s="143" t="s">
        <v>223</v>
      </c>
      <c r="C9" s="144">
        <v>1</v>
      </c>
      <c r="D9" s="144">
        <v>1</v>
      </c>
      <c r="E9" s="145">
        <v>1</v>
      </c>
      <c r="F9" s="145">
        <v>1</v>
      </c>
      <c r="G9" s="146">
        <v>1</v>
      </c>
      <c r="H9" s="144">
        <v>1</v>
      </c>
      <c r="I9" s="144">
        <v>1</v>
      </c>
      <c r="J9" s="144">
        <v>1</v>
      </c>
      <c r="K9" s="144">
        <v>1</v>
      </c>
      <c r="L9" s="144">
        <v>1</v>
      </c>
      <c r="M9" s="144">
        <v>1</v>
      </c>
      <c r="N9" s="144">
        <v>1</v>
      </c>
      <c r="O9" s="144">
        <v>1</v>
      </c>
      <c r="P9" s="144">
        <v>1</v>
      </c>
      <c r="Q9" s="144">
        <v>1</v>
      </c>
      <c r="R9" s="144">
        <v>1</v>
      </c>
      <c r="S9" s="144">
        <v>1</v>
      </c>
      <c r="T9" s="144">
        <v>1</v>
      </c>
      <c r="U9" s="146">
        <v>1</v>
      </c>
      <c r="V9" s="147">
        <f t="shared" ref="V9:V20" si="1">SUM(C9:U9)</f>
        <v>19</v>
      </c>
    </row>
    <row r="10" spans="1:22" s="119" customFormat="1" ht="21" customHeight="1" x14ac:dyDescent="0.2">
      <c r="A10" s="142">
        <v>3</v>
      </c>
      <c r="B10" s="143" t="s">
        <v>205</v>
      </c>
      <c r="C10" s="144">
        <v>1</v>
      </c>
      <c r="D10" s="144">
        <v>1</v>
      </c>
      <c r="E10" s="145">
        <v>1</v>
      </c>
      <c r="F10" s="145">
        <v>1</v>
      </c>
      <c r="G10" s="146">
        <v>1</v>
      </c>
      <c r="H10" s="144">
        <v>1</v>
      </c>
      <c r="I10" s="144">
        <v>1</v>
      </c>
      <c r="J10" s="144">
        <v>1</v>
      </c>
      <c r="K10" s="144">
        <v>1</v>
      </c>
      <c r="L10" s="203">
        <v>1</v>
      </c>
      <c r="M10" s="150">
        <v>1</v>
      </c>
      <c r="N10" s="144">
        <v>1</v>
      </c>
      <c r="O10" s="144">
        <v>1</v>
      </c>
      <c r="P10" s="144">
        <v>1</v>
      </c>
      <c r="Q10" s="147">
        <v>1</v>
      </c>
      <c r="R10" s="207">
        <v>1</v>
      </c>
      <c r="S10" s="150">
        <v>1</v>
      </c>
      <c r="T10" s="144">
        <v>1</v>
      </c>
      <c r="U10" s="144">
        <v>1</v>
      </c>
      <c r="V10" s="147">
        <f t="shared" si="1"/>
        <v>19</v>
      </c>
    </row>
    <row r="11" spans="1:22" s="119" customFormat="1" ht="21" customHeight="1" x14ac:dyDescent="0.2">
      <c r="A11" s="142">
        <v>4</v>
      </c>
      <c r="B11" s="143" t="s">
        <v>258</v>
      </c>
      <c r="C11" s="144">
        <v>1</v>
      </c>
      <c r="D11" s="144">
        <v>1</v>
      </c>
      <c r="E11" s="145">
        <v>1</v>
      </c>
      <c r="F11" s="145">
        <v>1</v>
      </c>
      <c r="G11" s="202">
        <v>1</v>
      </c>
      <c r="H11" s="203">
        <v>1</v>
      </c>
      <c r="I11" s="208">
        <v>1</v>
      </c>
      <c r="J11" s="144">
        <v>1</v>
      </c>
      <c r="K11" s="144">
        <v>1</v>
      </c>
      <c r="L11" s="148">
        <v>0</v>
      </c>
      <c r="M11" s="148">
        <v>0</v>
      </c>
      <c r="N11" s="149">
        <v>1</v>
      </c>
      <c r="O11" s="150">
        <v>1</v>
      </c>
      <c r="P11" s="149">
        <v>1</v>
      </c>
      <c r="Q11" s="148">
        <v>1</v>
      </c>
      <c r="R11" s="149">
        <v>1</v>
      </c>
      <c r="S11" s="150">
        <v>1</v>
      </c>
      <c r="T11" s="144">
        <v>1</v>
      </c>
      <c r="U11" s="144">
        <v>1</v>
      </c>
      <c r="V11" s="147">
        <f t="shared" si="1"/>
        <v>17</v>
      </c>
    </row>
    <row r="12" spans="1:22" s="119" customFormat="1" ht="21" customHeight="1" x14ac:dyDescent="0.2">
      <c r="A12" s="142">
        <v>5</v>
      </c>
      <c r="B12" s="143" t="s">
        <v>259</v>
      </c>
      <c r="C12" s="144">
        <v>1</v>
      </c>
      <c r="D12" s="144">
        <v>1</v>
      </c>
      <c r="E12" s="145">
        <v>1</v>
      </c>
      <c r="F12" s="145">
        <v>1</v>
      </c>
      <c r="G12" s="146">
        <v>1</v>
      </c>
      <c r="H12" s="144">
        <v>1</v>
      </c>
      <c r="I12" s="144">
        <v>1</v>
      </c>
      <c r="J12" s="144">
        <v>1</v>
      </c>
      <c r="K12" s="144">
        <v>1</v>
      </c>
      <c r="L12" s="144">
        <v>1</v>
      </c>
      <c r="M12" s="144">
        <v>1</v>
      </c>
      <c r="N12" s="144">
        <v>1</v>
      </c>
      <c r="O12" s="144">
        <v>1</v>
      </c>
      <c r="P12" s="144">
        <v>1</v>
      </c>
      <c r="Q12" s="144">
        <v>1</v>
      </c>
      <c r="R12" s="144">
        <v>1</v>
      </c>
      <c r="S12" s="144">
        <v>1</v>
      </c>
      <c r="T12" s="144">
        <v>1</v>
      </c>
      <c r="U12" s="144">
        <v>1</v>
      </c>
      <c r="V12" s="147">
        <f t="shared" si="1"/>
        <v>19</v>
      </c>
    </row>
    <row r="13" spans="1:22" s="119" customFormat="1" ht="21" customHeight="1" x14ac:dyDescent="0.2">
      <c r="A13" s="142">
        <v>6</v>
      </c>
      <c r="B13" s="143" t="s">
        <v>260</v>
      </c>
      <c r="C13" s="144">
        <v>1</v>
      </c>
      <c r="D13" s="144">
        <v>1</v>
      </c>
      <c r="E13" s="145">
        <v>1</v>
      </c>
      <c r="F13" s="145">
        <v>1</v>
      </c>
      <c r="G13" s="201">
        <v>1</v>
      </c>
      <c r="H13" s="208">
        <v>1</v>
      </c>
      <c r="I13" s="144">
        <v>1</v>
      </c>
      <c r="J13" s="144">
        <v>1</v>
      </c>
      <c r="K13" s="150">
        <v>1</v>
      </c>
      <c r="L13" s="144">
        <v>0</v>
      </c>
      <c r="M13" s="144">
        <v>0</v>
      </c>
      <c r="N13" s="144">
        <v>1</v>
      </c>
      <c r="O13" s="211">
        <v>1</v>
      </c>
      <c r="P13" s="144">
        <v>1</v>
      </c>
      <c r="Q13" s="200">
        <v>1</v>
      </c>
      <c r="R13" s="144">
        <v>1</v>
      </c>
      <c r="S13" s="144">
        <v>0</v>
      </c>
      <c r="T13" s="144">
        <v>1</v>
      </c>
      <c r="U13" s="144">
        <v>1</v>
      </c>
      <c r="V13" s="147">
        <f t="shared" si="1"/>
        <v>16</v>
      </c>
    </row>
    <row r="14" spans="1:22" s="119" customFormat="1" ht="21" customHeight="1" x14ac:dyDescent="0.2">
      <c r="A14" s="142">
        <v>7</v>
      </c>
      <c r="B14" s="143" t="s">
        <v>261</v>
      </c>
      <c r="C14" s="144">
        <v>1</v>
      </c>
      <c r="D14" s="208">
        <v>1</v>
      </c>
      <c r="E14" s="145">
        <v>1</v>
      </c>
      <c r="F14" s="145">
        <v>1</v>
      </c>
      <c r="G14" s="146">
        <v>0</v>
      </c>
      <c r="H14" s="208">
        <v>1</v>
      </c>
      <c r="I14" s="203">
        <v>1</v>
      </c>
      <c r="J14" s="207">
        <v>1</v>
      </c>
      <c r="K14" s="208">
        <v>1</v>
      </c>
      <c r="L14" s="144">
        <v>0</v>
      </c>
      <c r="M14" s="144">
        <v>0</v>
      </c>
      <c r="N14" s="144">
        <v>1</v>
      </c>
      <c r="O14" s="144">
        <v>1</v>
      </c>
      <c r="P14" s="144">
        <v>0</v>
      </c>
      <c r="Q14" s="144">
        <v>1</v>
      </c>
      <c r="R14" s="144">
        <v>1</v>
      </c>
      <c r="S14" s="144">
        <v>0</v>
      </c>
      <c r="T14" s="144">
        <v>1</v>
      </c>
      <c r="U14" s="144">
        <v>1</v>
      </c>
      <c r="V14" s="147">
        <f t="shared" si="1"/>
        <v>14</v>
      </c>
    </row>
    <row r="15" spans="1:22" s="119" customFormat="1" ht="21" customHeight="1" x14ac:dyDescent="0.2">
      <c r="A15" s="142">
        <v>8</v>
      </c>
      <c r="B15" s="143" t="s">
        <v>262</v>
      </c>
      <c r="C15" s="144">
        <v>1</v>
      </c>
      <c r="D15" s="144">
        <v>1</v>
      </c>
      <c r="E15" s="145">
        <v>1</v>
      </c>
      <c r="F15" s="145">
        <v>1</v>
      </c>
      <c r="G15" s="205">
        <v>1</v>
      </c>
      <c r="H15" s="203">
        <v>1</v>
      </c>
      <c r="I15" s="144">
        <v>1</v>
      </c>
      <c r="J15" s="207">
        <v>1</v>
      </c>
      <c r="K15" s="144">
        <v>1</v>
      </c>
      <c r="L15" s="144">
        <v>0</v>
      </c>
      <c r="M15" s="144">
        <v>0</v>
      </c>
      <c r="N15" s="144">
        <v>1</v>
      </c>
      <c r="O15" s="210">
        <v>1</v>
      </c>
      <c r="P15" s="144">
        <v>1</v>
      </c>
      <c r="Q15" s="144">
        <v>1</v>
      </c>
      <c r="R15" s="144">
        <v>1</v>
      </c>
      <c r="S15" s="210">
        <v>1</v>
      </c>
      <c r="T15" s="144">
        <v>1</v>
      </c>
      <c r="U15" s="144">
        <v>1</v>
      </c>
      <c r="V15" s="147">
        <f t="shared" si="1"/>
        <v>17</v>
      </c>
    </row>
    <row r="16" spans="1:22" s="119" customFormat="1" ht="21" customHeight="1" x14ac:dyDescent="0.2">
      <c r="A16" s="142">
        <v>9</v>
      </c>
      <c r="B16" s="143" t="s">
        <v>263</v>
      </c>
      <c r="C16" s="144">
        <v>1</v>
      </c>
      <c r="D16" s="144">
        <v>1</v>
      </c>
      <c r="E16" s="145">
        <v>1</v>
      </c>
      <c r="F16" s="145">
        <v>1</v>
      </c>
      <c r="G16" s="146">
        <v>1</v>
      </c>
      <c r="H16" s="208">
        <v>1</v>
      </c>
      <c r="I16" s="144">
        <v>1</v>
      </c>
      <c r="J16" s="151">
        <v>1</v>
      </c>
      <c r="K16" s="150">
        <v>1</v>
      </c>
      <c r="L16" s="144">
        <v>0</v>
      </c>
      <c r="M16" s="144">
        <v>0</v>
      </c>
      <c r="N16" s="144">
        <v>1</v>
      </c>
      <c r="O16" s="217">
        <v>0</v>
      </c>
      <c r="P16" s="144">
        <v>1</v>
      </c>
      <c r="Q16" s="144">
        <v>1</v>
      </c>
      <c r="R16" s="144">
        <v>1</v>
      </c>
      <c r="S16" s="144">
        <v>0</v>
      </c>
      <c r="T16" s="144">
        <v>1</v>
      </c>
      <c r="U16" s="144">
        <v>1</v>
      </c>
      <c r="V16" s="147">
        <f t="shared" si="1"/>
        <v>15</v>
      </c>
    </row>
    <row r="17" spans="1:23" s="119" customFormat="1" ht="21" customHeight="1" x14ac:dyDescent="0.2">
      <c r="A17" s="142">
        <v>10</v>
      </c>
      <c r="B17" s="143" t="s">
        <v>264</v>
      </c>
      <c r="C17" s="144">
        <v>1</v>
      </c>
      <c r="D17" s="203">
        <v>1</v>
      </c>
      <c r="E17" s="145">
        <v>1</v>
      </c>
      <c r="F17" s="145">
        <v>1</v>
      </c>
      <c r="G17" s="209">
        <v>1</v>
      </c>
      <c r="H17" s="208">
        <v>1</v>
      </c>
      <c r="I17" s="203">
        <v>1</v>
      </c>
      <c r="J17" s="147">
        <v>1</v>
      </c>
      <c r="K17" s="208">
        <v>1</v>
      </c>
      <c r="L17" s="144">
        <v>0</v>
      </c>
      <c r="M17" s="144">
        <v>0</v>
      </c>
      <c r="N17" s="144">
        <v>1</v>
      </c>
      <c r="O17" s="208">
        <v>1</v>
      </c>
      <c r="P17" s="144">
        <v>1</v>
      </c>
      <c r="Q17" s="144">
        <v>0</v>
      </c>
      <c r="R17" s="144">
        <v>1</v>
      </c>
      <c r="S17" s="144">
        <v>0</v>
      </c>
      <c r="T17" s="144">
        <v>1</v>
      </c>
      <c r="U17" s="144">
        <v>1</v>
      </c>
      <c r="V17" s="147">
        <f t="shared" si="1"/>
        <v>15</v>
      </c>
    </row>
    <row r="18" spans="1:23" s="119" customFormat="1" ht="21" customHeight="1" x14ac:dyDescent="0.2">
      <c r="A18" s="142">
        <v>11</v>
      </c>
      <c r="B18" s="143" t="s">
        <v>265</v>
      </c>
      <c r="C18" s="144">
        <v>1</v>
      </c>
      <c r="D18" s="206">
        <v>1</v>
      </c>
      <c r="E18" s="145">
        <v>1</v>
      </c>
      <c r="F18" s="204">
        <v>1</v>
      </c>
      <c r="G18" s="146">
        <v>0</v>
      </c>
      <c r="H18" s="208">
        <v>1</v>
      </c>
      <c r="I18" s="206">
        <v>1</v>
      </c>
      <c r="J18" s="147">
        <v>1</v>
      </c>
      <c r="K18" s="208">
        <v>1</v>
      </c>
      <c r="L18" s="144">
        <v>0</v>
      </c>
      <c r="M18" s="144">
        <v>0</v>
      </c>
      <c r="N18" s="144">
        <v>1</v>
      </c>
      <c r="O18" s="210">
        <v>1</v>
      </c>
      <c r="P18" s="144">
        <v>0</v>
      </c>
      <c r="Q18" s="144">
        <v>0</v>
      </c>
      <c r="R18" s="144">
        <v>1</v>
      </c>
      <c r="S18" s="144">
        <v>0</v>
      </c>
      <c r="T18" s="144">
        <v>1</v>
      </c>
      <c r="U18" s="144">
        <v>1</v>
      </c>
      <c r="V18" s="147">
        <f t="shared" si="1"/>
        <v>13</v>
      </c>
    </row>
    <row r="19" spans="1:23" s="119" customFormat="1" ht="21" customHeight="1" x14ac:dyDescent="0.2">
      <c r="A19" s="142">
        <v>12</v>
      </c>
      <c r="B19" s="143" t="s">
        <v>266</v>
      </c>
      <c r="C19" s="144">
        <v>1</v>
      </c>
      <c r="D19" s="144">
        <v>1</v>
      </c>
      <c r="E19" s="145">
        <v>1</v>
      </c>
      <c r="F19" s="145">
        <v>1</v>
      </c>
      <c r="G19" s="146">
        <v>1</v>
      </c>
      <c r="H19" s="203">
        <v>1</v>
      </c>
      <c r="I19" s="144">
        <v>1</v>
      </c>
      <c r="J19" s="147">
        <v>1</v>
      </c>
      <c r="K19" s="144">
        <v>1</v>
      </c>
      <c r="L19" s="144">
        <v>0</v>
      </c>
      <c r="M19" s="144">
        <v>0</v>
      </c>
      <c r="N19" s="144">
        <v>1</v>
      </c>
      <c r="O19" s="208">
        <v>1</v>
      </c>
      <c r="P19" s="144">
        <v>1</v>
      </c>
      <c r="Q19" s="147">
        <v>1</v>
      </c>
      <c r="R19" s="144">
        <v>1</v>
      </c>
      <c r="S19" s="210">
        <v>1</v>
      </c>
      <c r="T19" s="144">
        <v>1</v>
      </c>
      <c r="U19" s="144">
        <v>1</v>
      </c>
      <c r="V19" s="147">
        <f t="shared" si="1"/>
        <v>17</v>
      </c>
    </row>
    <row r="20" spans="1:23" s="119" customFormat="1" ht="21" customHeight="1" x14ac:dyDescent="0.2">
      <c r="A20" s="142">
        <v>13</v>
      </c>
      <c r="B20" s="143" t="s">
        <v>267</v>
      </c>
      <c r="C20" s="144">
        <v>1</v>
      </c>
      <c r="D20" s="206">
        <v>1</v>
      </c>
      <c r="E20" s="145">
        <v>1</v>
      </c>
      <c r="F20" s="204">
        <v>1</v>
      </c>
      <c r="G20" s="146">
        <v>0</v>
      </c>
      <c r="H20" s="208">
        <v>0</v>
      </c>
      <c r="I20" s="210">
        <v>1</v>
      </c>
      <c r="J20" s="220">
        <v>1</v>
      </c>
      <c r="K20" s="208">
        <v>1</v>
      </c>
      <c r="L20" s="144">
        <v>0</v>
      </c>
      <c r="M20" s="144">
        <v>0</v>
      </c>
      <c r="N20" s="144">
        <v>1</v>
      </c>
      <c r="O20" s="210">
        <v>1</v>
      </c>
      <c r="P20" s="217">
        <v>0</v>
      </c>
      <c r="Q20" s="210">
        <v>1</v>
      </c>
      <c r="R20" s="144">
        <v>1</v>
      </c>
      <c r="S20" s="144">
        <v>0</v>
      </c>
      <c r="T20" s="144">
        <v>1</v>
      </c>
      <c r="U20" s="144">
        <v>1</v>
      </c>
      <c r="V20" s="147">
        <f t="shared" si="1"/>
        <v>13</v>
      </c>
    </row>
    <row r="21" spans="1:23" s="123" customFormat="1" ht="21" customHeight="1" x14ac:dyDescent="0.2">
      <c r="A21" s="246" t="s">
        <v>268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</row>
    <row r="22" spans="1:23" s="123" customFormat="1" ht="21" customHeight="1" x14ac:dyDescent="0.2">
      <c r="A22" s="152"/>
      <c r="B22" s="152"/>
      <c r="C22" s="152"/>
      <c r="D22" s="152"/>
      <c r="E22" s="152"/>
      <c r="F22" s="152"/>
      <c r="G22" s="243" t="s">
        <v>302</v>
      </c>
      <c r="H22" s="243"/>
      <c r="I22" s="243"/>
      <c r="J22" s="243"/>
      <c r="K22" s="243"/>
      <c r="L22" s="243"/>
      <c r="M22" s="153"/>
      <c r="N22" s="153"/>
      <c r="O22" s="153"/>
      <c r="P22" s="153"/>
      <c r="Q22" s="153"/>
      <c r="R22" s="153"/>
      <c r="S22" s="153"/>
      <c r="T22" s="153"/>
      <c r="U22" s="152"/>
      <c r="V22" s="152"/>
      <c r="W22" s="152"/>
    </row>
    <row r="23" spans="1:23" s="123" customFormat="1" ht="21" customHeight="1" x14ac:dyDescent="0.2">
      <c r="A23" s="152"/>
      <c r="B23" s="152"/>
      <c r="C23" s="152"/>
      <c r="D23" s="152"/>
      <c r="E23" s="152"/>
      <c r="F23" s="152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2"/>
      <c r="V23" s="152"/>
      <c r="W23" s="152"/>
    </row>
    <row r="24" spans="1:23" s="123" customFormat="1" ht="21" customHeight="1" x14ac:dyDescent="0.2">
      <c r="A24" s="120"/>
      <c r="B24" s="12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122"/>
    </row>
    <row r="25" spans="1:23" s="123" customFormat="1" ht="21" customHeight="1" x14ac:dyDescent="0.2">
      <c r="A25" s="120"/>
      <c r="B25" s="12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122"/>
    </row>
  </sheetData>
  <mergeCells count="13">
    <mergeCell ref="G22:L22"/>
    <mergeCell ref="A7:B7"/>
    <mergeCell ref="A21:W21"/>
    <mergeCell ref="U1:V1"/>
    <mergeCell ref="A2:V2"/>
    <mergeCell ref="A5:A6"/>
    <mergeCell ref="B5:B6"/>
    <mergeCell ref="D5:K5"/>
    <mergeCell ref="L5:O5"/>
    <mergeCell ref="P5:S5"/>
    <mergeCell ref="T5:U5"/>
    <mergeCell ref="V5:V6"/>
    <mergeCell ref="A3:V3"/>
  </mergeCells>
  <pageMargins left="0.4" right="0.2" top="0.34" bottom="0.3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2"/>
  <sheetViews>
    <sheetView zoomScaleNormal="100" zoomScaleSheetLayoutView="115" workbookViewId="0">
      <selection activeCell="C5" sqref="C5:C7"/>
    </sheetView>
  </sheetViews>
  <sheetFormatPr defaultColWidth="9.125" defaultRowHeight="12.75" x14ac:dyDescent="0.2"/>
  <cols>
    <col min="1" max="1" width="5.125" style="38" customWidth="1"/>
    <col min="2" max="2" width="45.75" style="39" customWidth="1"/>
    <col min="3" max="3" width="15.875" style="32" customWidth="1"/>
    <col min="4" max="4" width="24.125" style="32" customWidth="1"/>
    <col min="5" max="5" width="10.125" style="32" customWidth="1"/>
    <col min="6" max="6" width="7.75" style="32" customWidth="1"/>
    <col min="7" max="7" width="7.25" style="32" customWidth="1"/>
    <col min="8" max="8" width="6.125" style="32" customWidth="1"/>
    <col min="9" max="9" width="8.125" style="32" customWidth="1"/>
    <col min="10" max="10" width="9.625" style="32" customWidth="1"/>
    <col min="11" max="11" width="6.75" style="32" customWidth="1"/>
    <col min="12" max="16384" width="9.125" style="32"/>
  </cols>
  <sheetData>
    <row r="1" spans="1:11" s="115" customFormat="1" ht="21.75" customHeight="1" x14ac:dyDescent="0.25">
      <c r="A1" s="251" t="s">
        <v>297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s="115" customFormat="1" ht="15.75" x14ac:dyDescent="0.25">
      <c r="A2" s="259" t="s">
        <v>181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s="115" customFormat="1" ht="16.899999999999999" customHeight="1" x14ac:dyDescent="0.25">
      <c r="A3" s="260" t="s">
        <v>308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s="116" customFormat="1" ht="16.899999999999999" customHeight="1" x14ac:dyDescent="0.2">
      <c r="A4" s="43"/>
      <c r="B4" s="33"/>
      <c r="C4" s="34"/>
      <c r="D4" s="34"/>
      <c r="E4" s="34"/>
      <c r="F4" s="34"/>
      <c r="G4" s="34"/>
      <c r="H4" s="252" t="s">
        <v>86</v>
      </c>
      <c r="I4" s="252"/>
      <c r="J4" s="252"/>
      <c r="K4" s="252"/>
    </row>
    <row r="5" spans="1:11" s="35" customFormat="1" ht="21" customHeight="1" x14ac:dyDescent="0.2">
      <c r="A5" s="253" t="s">
        <v>0</v>
      </c>
      <c r="B5" s="255" t="s">
        <v>87</v>
      </c>
      <c r="C5" s="253" t="s">
        <v>88</v>
      </c>
      <c r="D5" s="253" t="s">
        <v>89</v>
      </c>
      <c r="E5" s="253" t="s">
        <v>90</v>
      </c>
      <c r="F5" s="253" t="s">
        <v>91</v>
      </c>
      <c r="G5" s="253"/>
      <c r="H5" s="253"/>
      <c r="I5" s="253"/>
      <c r="J5" s="257" t="s">
        <v>92</v>
      </c>
      <c r="K5" s="257" t="s">
        <v>58</v>
      </c>
    </row>
    <row r="6" spans="1:11" s="35" customFormat="1" ht="28.9" customHeight="1" x14ac:dyDescent="0.2">
      <c r="A6" s="253"/>
      <c r="B6" s="255"/>
      <c r="C6" s="253"/>
      <c r="D6" s="253"/>
      <c r="E6" s="253"/>
      <c r="F6" s="253" t="s">
        <v>93</v>
      </c>
      <c r="G6" s="253" t="s">
        <v>183</v>
      </c>
      <c r="H6" s="253"/>
      <c r="I6" s="253" t="s">
        <v>94</v>
      </c>
      <c r="J6" s="257"/>
      <c r="K6" s="257"/>
    </row>
    <row r="7" spans="1:11" s="35" customFormat="1" ht="19.5" customHeight="1" x14ac:dyDescent="0.2">
      <c r="A7" s="254"/>
      <c r="B7" s="256"/>
      <c r="C7" s="254"/>
      <c r="D7" s="254"/>
      <c r="E7" s="254"/>
      <c r="F7" s="254"/>
      <c r="G7" s="162" t="s">
        <v>95</v>
      </c>
      <c r="H7" s="162" t="s">
        <v>96</v>
      </c>
      <c r="I7" s="254"/>
      <c r="J7" s="258"/>
      <c r="K7" s="258"/>
    </row>
    <row r="8" spans="1:11" s="306" customFormat="1" ht="17.25" customHeight="1" x14ac:dyDescent="0.2">
      <c r="A8" s="213"/>
      <c r="B8" s="301" t="s">
        <v>97</v>
      </c>
      <c r="C8" s="302"/>
      <c r="D8" s="303"/>
      <c r="E8" s="303"/>
      <c r="F8" s="304">
        <f>F9+F12+F15+F18+F20+F22+F25+F28+F31+F33+F36+F39+F41</f>
        <v>32192</v>
      </c>
      <c r="G8" s="304">
        <f>G9+G12+G15+G18+G20+G22+G25+G28+G31+G33+G36+G39+G41</f>
        <v>26420</v>
      </c>
      <c r="H8" s="304">
        <f>H12</f>
        <v>3514</v>
      </c>
      <c r="I8" s="304">
        <f>I9+I12+I15+I18+I20+I22+I25+I28+I31+I33+I36+I39+I41</f>
        <v>2258</v>
      </c>
      <c r="J8" s="304">
        <f>J9+J12+J15+J18+J20+J22+J25+J28+J31+J33+J36+J39+J41</f>
        <v>26420</v>
      </c>
      <c r="K8" s="305"/>
    </row>
    <row r="9" spans="1:11" s="36" customFormat="1" ht="15.75" customHeight="1" x14ac:dyDescent="0.2">
      <c r="A9" s="157" t="s">
        <v>12</v>
      </c>
      <c r="B9" s="165" t="s">
        <v>196</v>
      </c>
      <c r="C9" s="163"/>
      <c r="D9" s="164"/>
      <c r="E9" s="164"/>
      <c r="F9" s="166">
        <f>F10+F11</f>
        <v>1876</v>
      </c>
      <c r="G9" s="166">
        <f>G10+G11</f>
        <v>1736</v>
      </c>
      <c r="H9" s="166"/>
      <c r="I9" s="166">
        <f>I10+I11</f>
        <v>140</v>
      </c>
      <c r="J9" s="166">
        <f>J10+J11</f>
        <v>1736</v>
      </c>
      <c r="K9" s="167"/>
    </row>
    <row r="10" spans="1:11" s="36" customFormat="1" ht="15" x14ac:dyDescent="0.2">
      <c r="A10" s="168">
        <v>1</v>
      </c>
      <c r="B10" s="169" t="s">
        <v>197</v>
      </c>
      <c r="C10" s="170" t="s">
        <v>198</v>
      </c>
      <c r="D10" s="170" t="s">
        <v>199</v>
      </c>
      <c r="E10" s="170" t="s">
        <v>200</v>
      </c>
      <c r="F10" s="171">
        <v>950</v>
      </c>
      <c r="G10" s="171">
        <v>900</v>
      </c>
      <c r="H10" s="172"/>
      <c r="I10" s="171">
        <v>50</v>
      </c>
      <c r="J10" s="171">
        <v>900</v>
      </c>
      <c r="K10" s="167"/>
    </row>
    <row r="11" spans="1:11" s="36" customFormat="1" ht="30" x14ac:dyDescent="0.2">
      <c r="A11" s="168">
        <v>2</v>
      </c>
      <c r="B11" s="169" t="s">
        <v>201</v>
      </c>
      <c r="C11" s="170" t="s">
        <v>198</v>
      </c>
      <c r="D11" s="170" t="s">
        <v>202</v>
      </c>
      <c r="E11" s="170" t="s">
        <v>200</v>
      </c>
      <c r="F11" s="171">
        <v>926</v>
      </c>
      <c r="G11" s="171">
        <v>836</v>
      </c>
      <c r="H11" s="172"/>
      <c r="I11" s="171">
        <v>90</v>
      </c>
      <c r="J11" s="171">
        <v>836</v>
      </c>
      <c r="K11" s="167"/>
    </row>
    <row r="12" spans="1:11" s="36" customFormat="1" ht="15" x14ac:dyDescent="0.2">
      <c r="A12" s="168"/>
      <c r="B12" s="165" t="s">
        <v>203</v>
      </c>
      <c r="C12" s="170"/>
      <c r="D12" s="170"/>
      <c r="E12" s="170"/>
      <c r="F12" s="173">
        <f>F13+F14</f>
        <v>5500</v>
      </c>
      <c r="G12" s="173">
        <f>G13+G14</f>
        <v>1736</v>
      </c>
      <c r="H12" s="173">
        <f>H13+H14</f>
        <v>3514</v>
      </c>
      <c r="I12" s="173">
        <f>I13+I14</f>
        <v>250</v>
      </c>
      <c r="J12" s="173">
        <f>J13+J14</f>
        <v>1736</v>
      </c>
      <c r="K12" s="167"/>
    </row>
    <row r="13" spans="1:11" s="36" customFormat="1" ht="30" x14ac:dyDescent="0.2">
      <c r="A13" s="168">
        <v>3</v>
      </c>
      <c r="B13" s="169" t="s">
        <v>204</v>
      </c>
      <c r="C13" s="170" t="s">
        <v>205</v>
      </c>
      <c r="D13" s="170" t="s">
        <v>206</v>
      </c>
      <c r="E13" s="170" t="s">
        <v>200</v>
      </c>
      <c r="F13" s="174">
        <v>2500</v>
      </c>
      <c r="G13" s="174">
        <v>1000</v>
      </c>
      <c r="H13" s="174">
        <v>1300</v>
      </c>
      <c r="I13" s="174">
        <v>200</v>
      </c>
      <c r="J13" s="174">
        <v>1000</v>
      </c>
      <c r="K13" s="167"/>
    </row>
    <row r="14" spans="1:11" s="36" customFormat="1" ht="15" x14ac:dyDescent="0.2">
      <c r="A14" s="168">
        <v>4</v>
      </c>
      <c r="B14" s="169" t="s">
        <v>207</v>
      </c>
      <c r="C14" s="170" t="s">
        <v>205</v>
      </c>
      <c r="D14" s="170" t="s">
        <v>208</v>
      </c>
      <c r="E14" s="170" t="s">
        <v>200</v>
      </c>
      <c r="F14" s="174">
        <v>3000</v>
      </c>
      <c r="G14" s="174">
        <v>736</v>
      </c>
      <c r="H14" s="174">
        <v>2214</v>
      </c>
      <c r="I14" s="174">
        <v>50</v>
      </c>
      <c r="J14" s="174">
        <v>736</v>
      </c>
      <c r="K14" s="167"/>
    </row>
    <row r="15" spans="1:11" s="36" customFormat="1" ht="15" x14ac:dyDescent="0.2">
      <c r="A15" s="168"/>
      <c r="B15" s="165" t="s">
        <v>209</v>
      </c>
      <c r="C15" s="170"/>
      <c r="D15" s="170"/>
      <c r="E15" s="170"/>
      <c r="F15" s="173">
        <f>F16+F17</f>
        <v>1850</v>
      </c>
      <c r="G15" s="173">
        <f>G16+G17</f>
        <v>1736</v>
      </c>
      <c r="H15" s="173"/>
      <c r="I15" s="173">
        <f>I16+I17</f>
        <v>114</v>
      </c>
      <c r="J15" s="173">
        <f>J16+J17</f>
        <v>1736</v>
      </c>
      <c r="K15" s="167"/>
    </row>
    <row r="16" spans="1:11" s="36" customFormat="1" ht="30" x14ac:dyDescent="0.2">
      <c r="A16" s="168">
        <v>5</v>
      </c>
      <c r="B16" s="169" t="s">
        <v>210</v>
      </c>
      <c r="C16" s="170" t="s">
        <v>211</v>
      </c>
      <c r="D16" s="170" t="s">
        <v>212</v>
      </c>
      <c r="E16" s="170" t="s">
        <v>200</v>
      </c>
      <c r="F16" s="174">
        <v>1000</v>
      </c>
      <c r="G16" s="174">
        <v>950</v>
      </c>
      <c r="H16" s="175"/>
      <c r="I16" s="174">
        <v>50</v>
      </c>
      <c r="J16" s="174">
        <v>950</v>
      </c>
      <c r="K16" s="167"/>
    </row>
    <row r="17" spans="1:11" s="36" customFormat="1" ht="30" x14ac:dyDescent="0.2">
      <c r="A17" s="168">
        <v>6</v>
      </c>
      <c r="B17" s="169" t="s">
        <v>213</v>
      </c>
      <c r="C17" s="170" t="s">
        <v>211</v>
      </c>
      <c r="D17" s="170" t="s">
        <v>212</v>
      </c>
      <c r="E17" s="170" t="s">
        <v>200</v>
      </c>
      <c r="F17" s="174">
        <v>850</v>
      </c>
      <c r="G17" s="174">
        <v>786</v>
      </c>
      <c r="H17" s="175"/>
      <c r="I17" s="174">
        <v>64</v>
      </c>
      <c r="J17" s="174">
        <v>786</v>
      </c>
      <c r="K17" s="167"/>
    </row>
    <row r="18" spans="1:11" s="36" customFormat="1" ht="15" x14ac:dyDescent="0.2">
      <c r="A18" s="168"/>
      <c r="B18" s="165" t="s">
        <v>214</v>
      </c>
      <c r="C18" s="170"/>
      <c r="D18" s="170"/>
      <c r="E18" s="170"/>
      <c r="F18" s="173">
        <f>F19</f>
        <v>1800</v>
      </c>
      <c r="G18" s="173">
        <f>G19</f>
        <v>1736</v>
      </c>
      <c r="H18" s="176"/>
      <c r="I18" s="173">
        <f>I19</f>
        <v>64</v>
      </c>
      <c r="J18" s="173">
        <f>J19</f>
        <v>1736</v>
      </c>
      <c r="K18" s="167"/>
    </row>
    <row r="19" spans="1:11" s="36" customFormat="1" ht="30" x14ac:dyDescent="0.2">
      <c r="A19" s="168">
        <v>7</v>
      </c>
      <c r="B19" s="169" t="s">
        <v>215</v>
      </c>
      <c r="C19" s="170" t="s">
        <v>216</v>
      </c>
      <c r="D19" s="170" t="s">
        <v>217</v>
      </c>
      <c r="E19" s="170" t="s">
        <v>200</v>
      </c>
      <c r="F19" s="174">
        <v>1800</v>
      </c>
      <c r="G19" s="174">
        <v>1736</v>
      </c>
      <c r="H19" s="175"/>
      <c r="I19" s="174">
        <v>64</v>
      </c>
      <c r="J19" s="174">
        <v>1736</v>
      </c>
      <c r="K19" s="167"/>
    </row>
    <row r="20" spans="1:11" s="36" customFormat="1" ht="15" x14ac:dyDescent="0.2">
      <c r="A20" s="168"/>
      <c r="B20" s="165" t="s">
        <v>218</v>
      </c>
      <c r="C20" s="170"/>
      <c r="D20" s="170"/>
      <c r="E20" s="170"/>
      <c r="F20" s="173">
        <f>F21</f>
        <v>1800</v>
      </c>
      <c r="G20" s="173">
        <f>G21</f>
        <v>1736</v>
      </c>
      <c r="H20" s="176"/>
      <c r="I20" s="173">
        <f>I21</f>
        <v>64</v>
      </c>
      <c r="J20" s="173">
        <f>J21</f>
        <v>1736</v>
      </c>
      <c r="K20" s="167"/>
    </row>
    <row r="21" spans="1:11" s="36" customFormat="1" ht="30" x14ac:dyDescent="0.2">
      <c r="A21" s="168">
        <v>8</v>
      </c>
      <c r="B21" s="169" t="s">
        <v>219</v>
      </c>
      <c r="C21" s="170" t="s">
        <v>220</v>
      </c>
      <c r="D21" s="170" t="s">
        <v>217</v>
      </c>
      <c r="E21" s="170" t="s">
        <v>200</v>
      </c>
      <c r="F21" s="174">
        <v>1800</v>
      </c>
      <c r="G21" s="174">
        <v>1736</v>
      </c>
      <c r="H21" s="175"/>
      <c r="I21" s="174">
        <v>64</v>
      </c>
      <c r="J21" s="174">
        <v>1736</v>
      </c>
      <c r="K21" s="177"/>
    </row>
    <row r="22" spans="1:11" s="36" customFormat="1" ht="15" x14ac:dyDescent="0.2">
      <c r="A22" s="168"/>
      <c r="B22" s="165" t="s">
        <v>221</v>
      </c>
      <c r="C22" s="170"/>
      <c r="D22" s="170"/>
      <c r="E22" s="170"/>
      <c r="F22" s="173">
        <f>F23+F24</f>
        <v>3470</v>
      </c>
      <c r="G22" s="173">
        <f>G23+G24</f>
        <v>3020</v>
      </c>
      <c r="H22" s="176"/>
      <c r="I22" s="173">
        <f>I23+I24</f>
        <v>450</v>
      </c>
      <c r="J22" s="173">
        <f>J23+J24</f>
        <v>3020</v>
      </c>
      <c r="K22" s="177"/>
    </row>
    <row r="23" spans="1:11" s="36" customFormat="1" ht="30" x14ac:dyDescent="0.2">
      <c r="A23" s="168">
        <v>9</v>
      </c>
      <c r="B23" s="169" t="s">
        <v>222</v>
      </c>
      <c r="C23" s="170" t="s">
        <v>223</v>
      </c>
      <c r="D23" s="170" t="s">
        <v>224</v>
      </c>
      <c r="E23" s="170" t="s">
        <v>200</v>
      </c>
      <c r="F23" s="174">
        <v>2800</v>
      </c>
      <c r="G23" s="174">
        <v>2400</v>
      </c>
      <c r="H23" s="175"/>
      <c r="I23" s="174">
        <v>400</v>
      </c>
      <c r="J23" s="174">
        <v>2400</v>
      </c>
      <c r="K23" s="177"/>
    </row>
    <row r="24" spans="1:11" s="36" customFormat="1" ht="30" x14ac:dyDescent="0.2">
      <c r="A24" s="168">
        <v>10</v>
      </c>
      <c r="B24" s="169" t="s">
        <v>225</v>
      </c>
      <c r="C24" s="170" t="s">
        <v>223</v>
      </c>
      <c r="D24" s="170" t="s">
        <v>226</v>
      </c>
      <c r="E24" s="170" t="s">
        <v>200</v>
      </c>
      <c r="F24" s="174">
        <v>670</v>
      </c>
      <c r="G24" s="174">
        <v>620</v>
      </c>
      <c r="H24" s="175"/>
      <c r="I24" s="174">
        <v>50</v>
      </c>
      <c r="J24" s="174">
        <v>620</v>
      </c>
      <c r="K24" s="177"/>
    </row>
    <row r="25" spans="1:11" s="36" customFormat="1" ht="15" x14ac:dyDescent="0.2">
      <c r="A25" s="168"/>
      <c r="B25" s="165" t="s">
        <v>227</v>
      </c>
      <c r="C25" s="170"/>
      <c r="D25" s="170"/>
      <c r="E25" s="170"/>
      <c r="F25" s="173">
        <f>F26+F27</f>
        <v>3240</v>
      </c>
      <c r="G25" s="173">
        <f>G26+G27</f>
        <v>3020</v>
      </c>
      <c r="H25" s="176"/>
      <c r="I25" s="173">
        <f>I26+I27</f>
        <v>220</v>
      </c>
      <c r="J25" s="173">
        <f>J26+J27</f>
        <v>3020</v>
      </c>
      <c r="K25" s="177"/>
    </row>
    <row r="26" spans="1:11" s="37" customFormat="1" ht="30" x14ac:dyDescent="0.2">
      <c r="A26" s="168">
        <v>11</v>
      </c>
      <c r="B26" s="169" t="s">
        <v>228</v>
      </c>
      <c r="C26" s="170" t="s">
        <v>229</v>
      </c>
      <c r="D26" s="170" t="s">
        <v>212</v>
      </c>
      <c r="E26" s="170" t="s">
        <v>200</v>
      </c>
      <c r="F26" s="174">
        <v>2500</v>
      </c>
      <c r="G26" s="174">
        <v>2400</v>
      </c>
      <c r="H26" s="175"/>
      <c r="I26" s="174">
        <v>100</v>
      </c>
      <c r="J26" s="174">
        <v>2400</v>
      </c>
      <c r="K26" s="178"/>
    </row>
    <row r="27" spans="1:11" s="36" customFormat="1" ht="30" x14ac:dyDescent="0.2">
      <c r="A27" s="168">
        <v>12</v>
      </c>
      <c r="B27" s="169" t="s">
        <v>230</v>
      </c>
      <c r="C27" s="170" t="s">
        <v>229</v>
      </c>
      <c r="D27" s="170" t="s">
        <v>231</v>
      </c>
      <c r="E27" s="170" t="s">
        <v>200</v>
      </c>
      <c r="F27" s="174">
        <v>740</v>
      </c>
      <c r="G27" s="174">
        <v>620</v>
      </c>
      <c r="H27" s="175"/>
      <c r="I27" s="174">
        <v>120</v>
      </c>
      <c r="J27" s="174">
        <v>620</v>
      </c>
      <c r="K27" s="177"/>
    </row>
    <row r="28" spans="1:11" s="36" customFormat="1" ht="15" x14ac:dyDescent="0.2">
      <c r="A28" s="168"/>
      <c r="B28" s="165" t="s">
        <v>232</v>
      </c>
      <c r="C28" s="170"/>
      <c r="D28" s="170"/>
      <c r="E28" s="170"/>
      <c r="F28" s="173">
        <f>F29+F30</f>
        <v>1936</v>
      </c>
      <c r="G28" s="173">
        <f>G29+G30</f>
        <v>1736</v>
      </c>
      <c r="H28" s="176"/>
      <c r="I28" s="173">
        <f>I29+I30</f>
        <v>200</v>
      </c>
      <c r="J28" s="173">
        <f>J29+J30</f>
        <v>1736</v>
      </c>
      <c r="K28" s="177"/>
    </row>
    <row r="29" spans="1:11" s="36" customFormat="1" ht="30" x14ac:dyDescent="0.2">
      <c r="A29" s="168">
        <v>13</v>
      </c>
      <c r="B29" s="179" t="s">
        <v>233</v>
      </c>
      <c r="C29" s="170" t="s">
        <v>234</v>
      </c>
      <c r="D29" s="170" t="s">
        <v>235</v>
      </c>
      <c r="E29" s="170" t="s">
        <v>200</v>
      </c>
      <c r="F29" s="174">
        <v>1300</v>
      </c>
      <c r="G29" s="174">
        <v>1200</v>
      </c>
      <c r="H29" s="175"/>
      <c r="I29" s="174">
        <v>100</v>
      </c>
      <c r="J29" s="174">
        <v>1200</v>
      </c>
      <c r="K29" s="177"/>
    </row>
    <row r="30" spans="1:11" s="36" customFormat="1" ht="15" x14ac:dyDescent="0.2">
      <c r="A30" s="168">
        <v>14</v>
      </c>
      <c r="B30" s="169" t="s">
        <v>236</v>
      </c>
      <c r="C30" s="170" t="s">
        <v>234</v>
      </c>
      <c r="D30" s="170" t="s">
        <v>212</v>
      </c>
      <c r="E30" s="170" t="s">
        <v>200</v>
      </c>
      <c r="F30" s="174">
        <v>636</v>
      </c>
      <c r="G30" s="174">
        <v>536</v>
      </c>
      <c r="H30" s="175"/>
      <c r="I30" s="174">
        <v>100</v>
      </c>
      <c r="J30" s="174">
        <v>536</v>
      </c>
      <c r="K30" s="177"/>
    </row>
    <row r="31" spans="1:11" s="36" customFormat="1" ht="15" x14ac:dyDescent="0.2">
      <c r="A31" s="168"/>
      <c r="B31" s="165" t="s">
        <v>237</v>
      </c>
      <c r="C31" s="170"/>
      <c r="D31" s="170"/>
      <c r="E31" s="170"/>
      <c r="F31" s="173">
        <f>F32</f>
        <v>1800</v>
      </c>
      <c r="G31" s="173">
        <f>G32</f>
        <v>1736</v>
      </c>
      <c r="H31" s="176"/>
      <c r="I31" s="173">
        <f>I32</f>
        <v>64</v>
      </c>
      <c r="J31" s="173">
        <f>J32</f>
        <v>1736</v>
      </c>
      <c r="K31" s="177"/>
    </row>
    <row r="32" spans="1:11" s="36" customFormat="1" ht="30" x14ac:dyDescent="0.2">
      <c r="A32" s="168">
        <v>15</v>
      </c>
      <c r="B32" s="169" t="s">
        <v>256</v>
      </c>
      <c r="C32" s="170" t="s">
        <v>238</v>
      </c>
      <c r="D32" s="170" t="s">
        <v>239</v>
      </c>
      <c r="E32" s="170" t="s">
        <v>200</v>
      </c>
      <c r="F32" s="174">
        <v>1800</v>
      </c>
      <c r="G32" s="174">
        <v>1736</v>
      </c>
      <c r="H32" s="175"/>
      <c r="I32" s="174">
        <v>64</v>
      </c>
      <c r="J32" s="174">
        <v>1736</v>
      </c>
      <c r="K32" s="167"/>
    </row>
    <row r="33" spans="1:11" s="36" customFormat="1" ht="15" x14ac:dyDescent="0.2">
      <c r="A33" s="168"/>
      <c r="B33" s="165" t="s">
        <v>240</v>
      </c>
      <c r="C33" s="170"/>
      <c r="D33" s="170"/>
      <c r="E33" s="170"/>
      <c r="F33" s="173">
        <f>F34+F35</f>
        <v>1900</v>
      </c>
      <c r="G33" s="173">
        <f>G34+G35</f>
        <v>1736</v>
      </c>
      <c r="H33" s="176"/>
      <c r="I33" s="173">
        <f>I34+I35</f>
        <v>164</v>
      </c>
      <c r="J33" s="173">
        <f>J34+J35</f>
        <v>1736</v>
      </c>
      <c r="K33" s="167"/>
    </row>
    <row r="34" spans="1:11" s="36" customFormat="1" ht="15" x14ac:dyDescent="0.2">
      <c r="A34" s="168">
        <v>16</v>
      </c>
      <c r="B34" s="169" t="s">
        <v>241</v>
      </c>
      <c r="C34" s="170" t="s">
        <v>242</v>
      </c>
      <c r="D34" s="170" t="s">
        <v>243</v>
      </c>
      <c r="E34" s="170" t="s">
        <v>200</v>
      </c>
      <c r="F34" s="174">
        <v>930</v>
      </c>
      <c r="G34" s="174">
        <v>876</v>
      </c>
      <c r="H34" s="175"/>
      <c r="I34" s="174">
        <v>54</v>
      </c>
      <c r="J34" s="174">
        <v>876</v>
      </c>
      <c r="K34" s="167"/>
    </row>
    <row r="35" spans="1:11" s="36" customFormat="1" ht="15" x14ac:dyDescent="0.2">
      <c r="A35" s="168">
        <v>18</v>
      </c>
      <c r="B35" s="169" t="s">
        <v>244</v>
      </c>
      <c r="C35" s="170" t="s">
        <v>242</v>
      </c>
      <c r="D35" s="170" t="s">
        <v>245</v>
      </c>
      <c r="E35" s="170" t="s">
        <v>200</v>
      </c>
      <c r="F35" s="174">
        <v>970</v>
      </c>
      <c r="G35" s="174">
        <v>860</v>
      </c>
      <c r="H35" s="175"/>
      <c r="I35" s="174">
        <v>110</v>
      </c>
      <c r="J35" s="174">
        <v>860</v>
      </c>
      <c r="K35" s="177"/>
    </row>
    <row r="36" spans="1:11" s="36" customFormat="1" ht="15.75" customHeight="1" x14ac:dyDescent="0.2">
      <c r="A36" s="157" t="s">
        <v>16</v>
      </c>
      <c r="B36" s="165" t="s">
        <v>246</v>
      </c>
      <c r="C36" s="163"/>
      <c r="D36" s="164"/>
      <c r="E36" s="164"/>
      <c r="F36" s="180">
        <f>F37+F38</f>
        <v>3320</v>
      </c>
      <c r="G36" s="180">
        <f>G37+G38</f>
        <v>3020</v>
      </c>
      <c r="H36" s="180">
        <f t="shared" ref="H36" si="0">SUM(H37:H42)</f>
        <v>0</v>
      </c>
      <c r="I36" s="180">
        <f>I37+I38</f>
        <v>300</v>
      </c>
      <c r="J36" s="180">
        <f>J37+J38</f>
        <v>3020</v>
      </c>
      <c r="K36" s="167"/>
    </row>
    <row r="37" spans="1:11" s="36" customFormat="1" ht="30" x14ac:dyDescent="0.2">
      <c r="A37" s="168">
        <v>19</v>
      </c>
      <c r="B37" s="179" t="s">
        <v>248</v>
      </c>
      <c r="C37" s="170" t="s">
        <v>249</v>
      </c>
      <c r="D37" s="170" t="s">
        <v>250</v>
      </c>
      <c r="E37" s="170" t="s">
        <v>200</v>
      </c>
      <c r="F37" s="174">
        <v>1650</v>
      </c>
      <c r="G37" s="174">
        <v>1500</v>
      </c>
      <c r="H37" s="175"/>
      <c r="I37" s="174">
        <v>150</v>
      </c>
      <c r="J37" s="174">
        <v>1500</v>
      </c>
      <c r="K37" s="177"/>
    </row>
    <row r="38" spans="1:11" s="36" customFormat="1" ht="15" x14ac:dyDescent="0.2">
      <c r="A38" s="168">
        <v>20</v>
      </c>
      <c r="B38" s="169" t="s">
        <v>251</v>
      </c>
      <c r="C38" s="170" t="s">
        <v>249</v>
      </c>
      <c r="D38" s="170" t="s">
        <v>252</v>
      </c>
      <c r="E38" s="170" t="s">
        <v>200</v>
      </c>
      <c r="F38" s="174">
        <v>1670</v>
      </c>
      <c r="G38" s="174">
        <v>1520</v>
      </c>
      <c r="H38" s="175"/>
      <c r="I38" s="174">
        <v>150</v>
      </c>
      <c r="J38" s="174">
        <v>1520</v>
      </c>
      <c r="K38" s="177"/>
    </row>
    <row r="39" spans="1:11" s="36" customFormat="1" ht="15" x14ac:dyDescent="0.2">
      <c r="A39" s="168"/>
      <c r="B39" s="165" t="s">
        <v>254</v>
      </c>
      <c r="C39" s="170"/>
      <c r="D39" s="181"/>
      <c r="E39" s="181"/>
      <c r="F39" s="173">
        <f>F40</f>
        <v>1800</v>
      </c>
      <c r="G39" s="173">
        <f>G40</f>
        <v>1736</v>
      </c>
      <c r="H39" s="176"/>
      <c r="I39" s="173">
        <f>I40</f>
        <v>64</v>
      </c>
      <c r="J39" s="173">
        <f>J40</f>
        <v>1736</v>
      </c>
      <c r="K39" s="177"/>
    </row>
    <row r="40" spans="1:11" s="160" customFormat="1" ht="15" x14ac:dyDescent="0.2">
      <c r="A40" s="182"/>
      <c r="B40" s="169" t="s">
        <v>247</v>
      </c>
      <c r="C40" s="170" t="s">
        <v>266</v>
      </c>
      <c r="D40" s="170" t="s">
        <v>243</v>
      </c>
      <c r="E40" s="170" t="s">
        <v>200</v>
      </c>
      <c r="F40" s="183">
        <v>1800</v>
      </c>
      <c r="G40" s="183">
        <v>1736</v>
      </c>
      <c r="H40" s="184"/>
      <c r="I40" s="183">
        <v>64</v>
      </c>
      <c r="J40" s="183">
        <v>1736</v>
      </c>
      <c r="K40" s="185"/>
    </row>
    <row r="41" spans="1:11" s="160" customFormat="1" ht="15" x14ac:dyDescent="0.2">
      <c r="A41" s="186"/>
      <c r="B41" s="187" t="s">
        <v>255</v>
      </c>
      <c r="C41" s="188"/>
      <c r="D41" s="188"/>
      <c r="E41" s="188"/>
      <c r="F41" s="189">
        <f>F42</f>
        <v>1900</v>
      </c>
      <c r="G41" s="189">
        <f>G42</f>
        <v>1736</v>
      </c>
      <c r="H41" s="190"/>
      <c r="I41" s="189">
        <f>I42</f>
        <v>164</v>
      </c>
      <c r="J41" s="189">
        <f>J42</f>
        <v>1736</v>
      </c>
      <c r="K41" s="185"/>
    </row>
    <row r="42" spans="1:11" s="161" customFormat="1" ht="30" x14ac:dyDescent="0.2">
      <c r="A42" s="182">
        <v>21</v>
      </c>
      <c r="B42" s="169" t="s">
        <v>253</v>
      </c>
      <c r="C42" s="170" t="s">
        <v>264</v>
      </c>
      <c r="D42" s="170" t="s">
        <v>250</v>
      </c>
      <c r="E42" s="170" t="s">
        <v>200</v>
      </c>
      <c r="F42" s="183">
        <v>1900</v>
      </c>
      <c r="G42" s="183">
        <v>1736</v>
      </c>
      <c r="H42" s="184"/>
      <c r="I42" s="183">
        <v>164</v>
      </c>
      <c r="J42" s="183">
        <v>1736</v>
      </c>
      <c r="K42" s="191"/>
    </row>
  </sheetData>
  <mergeCells count="15">
    <mergeCell ref="A1:K1"/>
    <mergeCell ref="H4:K4"/>
    <mergeCell ref="A5:A7"/>
    <mergeCell ref="B5:B7"/>
    <mergeCell ref="C5:C7"/>
    <mergeCell ref="D5:D7"/>
    <mergeCell ref="E5:E7"/>
    <mergeCell ref="F5:I5"/>
    <mergeCell ref="J5:J7"/>
    <mergeCell ref="K5:K7"/>
    <mergeCell ref="F6:F7"/>
    <mergeCell ref="G6:H6"/>
    <mergeCell ref="I6:I7"/>
    <mergeCell ref="A2:K2"/>
    <mergeCell ref="A3:K3"/>
  </mergeCells>
  <pageMargins left="0.43" right="0.26" top="0.4" bottom="0.35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topLeftCell="A18" zoomScaleNormal="100" zoomScaleSheetLayoutView="100" workbookViewId="0">
      <selection activeCell="C17" sqref="C17"/>
    </sheetView>
  </sheetViews>
  <sheetFormatPr defaultColWidth="9" defaultRowHeight="15.75" x14ac:dyDescent="0.2"/>
  <cols>
    <col min="1" max="1" width="7.75" style="88" customWidth="1"/>
    <col min="2" max="2" width="35" style="89" customWidth="1"/>
    <col min="3" max="3" width="19.375" style="89" customWidth="1"/>
    <col min="4" max="4" width="34.25" style="89" customWidth="1"/>
    <col min="5" max="16384" width="9" style="89"/>
  </cols>
  <sheetData>
    <row r="1" spans="1:5" ht="17.25" customHeight="1" x14ac:dyDescent="0.2">
      <c r="C1" s="90"/>
      <c r="D1" s="91" t="s">
        <v>296</v>
      </c>
      <c r="E1" s="90"/>
    </row>
    <row r="2" spans="1:5" ht="25.15" customHeight="1" x14ac:dyDescent="0.2">
      <c r="A2" s="262" t="s">
        <v>287</v>
      </c>
      <c r="B2" s="262"/>
      <c r="C2" s="262"/>
      <c r="D2" s="262"/>
      <c r="E2" s="90"/>
    </row>
    <row r="3" spans="1:5" ht="20.25" customHeight="1" x14ac:dyDescent="0.2">
      <c r="A3" s="263" t="s">
        <v>304</v>
      </c>
      <c r="B3" s="263"/>
      <c r="C3" s="263"/>
      <c r="D3" s="263"/>
      <c r="E3" s="92"/>
    </row>
    <row r="4" spans="1:5" ht="20.45" customHeight="1" x14ac:dyDescent="0.25">
      <c r="A4" s="93"/>
      <c r="B4" s="94"/>
      <c r="C4" s="95"/>
      <c r="D4" s="96" t="s">
        <v>34</v>
      </c>
      <c r="E4" s="90"/>
    </row>
    <row r="5" spans="1:5" s="88" customFormat="1" ht="26.25" customHeight="1" x14ac:dyDescent="0.2">
      <c r="A5" s="261" t="s">
        <v>0</v>
      </c>
      <c r="B5" s="261" t="s">
        <v>1</v>
      </c>
      <c r="C5" s="261" t="s">
        <v>60</v>
      </c>
      <c r="D5" s="261" t="s">
        <v>58</v>
      </c>
      <c r="E5" s="97"/>
    </row>
    <row r="6" spans="1:5" s="88" customFormat="1" ht="53.45" customHeight="1" x14ac:dyDescent="0.2">
      <c r="A6" s="261"/>
      <c r="B6" s="261"/>
      <c r="C6" s="261"/>
      <c r="D6" s="261"/>
      <c r="E6" s="97"/>
    </row>
    <row r="7" spans="1:5" s="88" customFormat="1" ht="24.75" customHeight="1" x14ac:dyDescent="0.2">
      <c r="A7" s="214"/>
      <c r="B7" s="214" t="s">
        <v>11</v>
      </c>
      <c r="C7" s="100">
        <f>C8+C11+C14+C19+C20</f>
        <v>608989</v>
      </c>
      <c r="D7" s="307"/>
      <c r="E7" s="215"/>
    </row>
    <row r="8" spans="1:5" s="88" customFormat="1" ht="40.15" customHeight="1" x14ac:dyDescent="0.2">
      <c r="A8" s="98" t="s">
        <v>12</v>
      </c>
      <c r="B8" s="99" t="s">
        <v>191</v>
      </c>
      <c r="C8" s="100">
        <f>C9+C10</f>
        <v>30614</v>
      </c>
      <c r="D8" s="101"/>
      <c r="E8" s="97"/>
    </row>
    <row r="9" spans="1:5" ht="40.15" customHeight="1" x14ac:dyDescent="0.2">
      <c r="A9" s="102">
        <v>1</v>
      </c>
      <c r="B9" s="103" t="s">
        <v>56</v>
      </c>
      <c r="C9" s="104">
        <v>26420</v>
      </c>
      <c r="D9" s="111" t="s">
        <v>298</v>
      </c>
      <c r="E9" s="105"/>
    </row>
    <row r="10" spans="1:5" ht="40.15" customHeight="1" x14ac:dyDescent="0.2">
      <c r="A10" s="102">
        <v>2</v>
      </c>
      <c r="B10" s="103" t="s">
        <v>13</v>
      </c>
      <c r="C10" s="104">
        <v>4194</v>
      </c>
      <c r="D10" s="111" t="s">
        <v>299</v>
      </c>
      <c r="E10" s="105"/>
    </row>
    <row r="11" spans="1:5" s="88" customFormat="1" ht="40.15" customHeight="1" x14ac:dyDescent="0.2">
      <c r="A11" s="98" t="s">
        <v>14</v>
      </c>
      <c r="B11" s="99" t="s">
        <v>15</v>
      </c>
      <c r="C11" s="100">
        <f>C12</f>
        <v>3514</v>
      </c>
      <c r="D11" s="112"/>
      <c r="E11" s="97"/>
    </row>
    <row r="12" spans="1:5" s="88" customFormat="1" ht="40.15" customHeight="1" x14ac:dyDescent="0.2">
      <c r="A12" s="155">
        <v>1</v>
      </c>
      <c r="B12" s="193" t="s">
        <v>288</v>
      </c>
      <c r="C12" s="104">
        <v>3514</v>
      </c>
      <c r="D12" s="112"/>
      <c r="E12" s="156"/>
    </row>
    <row r="13" spans="1:5" s="297" customFormat="1" ht="40.15" customHeight="1" x14ac:dyDescent="0.2">
      <c r="A13" s="308">
        <v>2</v>
      </c>
      <c r="B13" s="309" t="s">
        <v>57</v>
      </c>
      <c r="C13" s="310" t="s">
        <v>292</v>
      </c>
      <c r="D13" s="311" t="s">
        <v>185</v>
      </c>
      <c r="E13" s="312"/>
    </row>
    <row r="14" spans="1:5" s="297" customFormat="1" ht="40.15" customHeight="1" x14ac:dyDescent="0.2">
      <c r="A14" s="313" t="s">
        <v>16</v>
      </c>
      <c r="B14" s="314" t="s">
        <v>17</v>
      </c>
      <c r="C14" s="315">
        <f>C15+C16</f>
        <v>567945</v>
      </c>
      <c r="D14" s="316"/>
      <c r="E14" s="312"/>
    </row>
    <row r="15" spans="1:5" s="321" customFormat="1" ht="40.15" customHeight="1" x14ac:dyDescent="0.2">
      <c r="A15" s="317">
        <v>1</v>
      </c>
      <c r="B15" s="318" t="s">
        <v>53</v>
      </c>
      <c r="C15" s="319">
        <v>200897</v>
      </c>
      <c r="D15" s="322" t="s">
        <v>301</v>
      </c>
      <c r="E15" s="320"/>
    </row>
    <row r="16" spans="1:5" s="321" customFormat="1" ht="47.25" customHeight="1" x14ac:dyDescent="0.2">
      <c r="A16" s="317">
        <v>2</v>
      </c>
      <c r="B16" s="318" t="s">
        <v>59</v>
      </c>
      <c r="C16" s="319">
        <v>367048</v>
      </c>
      <c r="D16" s="322" t="s">
        <v>300</v>
      </c>
      <c r="E16" s="320"/>
    </row>
    <row r="17" spans="1:7" s="108" customFormat="1" ht="40.15" customHeight="1" x14ac:dyDescent="0.2">
      <c r="A17" s="106">
        <v>3</v>
      </c>
      <c r="B17" s="192" t="s">
        <v>54</v>
      </c>
      <c r="C17" s="198" t="s">
        <v>292</v>
      </c>
      <c r="D17" s="113"/>
      <c r="E17" s="107"/>
    </row>
    <row r="18" spans="1:7" ht="40.15" customHeight="1" x14ac:dyDescent="0.2">
      <c r="A18" s="98" t="s">
        <v>18</v>
      </c>
      <c r="B18" s="109" t="s">
        <v>55</v>
      </c>
      <c r="C18" s="198" t="s">
        <v>292</v>
      </c>
      <c r="D18" s="112"/>
      <c r="E18" s="90"/>
    </row>
    <row r="19" spans="1:7" ht="40.15" customHeight="1" x14ac:dyDescent="0.2">
      <c r="A19" s="98" t="s">
        <v>19</v>
      </c>
      <c r="B19" s="99" t="s">
        <v>290</v>
      </c>
      <c r="C19" s="194">
        <v>2258</v>
      </c>
      <c r="D19" s="114"/>
      <c r="E19" s="90"/>
    </row>
    <row r="20" spans="1:7" ht="40.15" customHeight="1" x14ac:dyDescent="0.2">
      <c r="A20" s="98" t="s">
        <v>50</v>
      </c>
      <c r="B20" s="99" t="s">
        <v>20</v>
      </c>
      <c r="C20" s="100">
        <v>4658</v>
      </c>
      <c r="D20" s="111" t="s">
        <v>294</v>
      </c>
      <c r="F20" s="89">
        <f>1153+1285+1095+1125</f>
        <v>4658</v>
      </c>
      <c r="G20" s="89">
        <f>F20-1153</f>
        <v>3505</v>
      </c>
    </row>
    <row r="24" spans="1:7" x14ac:dyDescent="0.25">
      <c r="A24" s="93"/>
      <c r="B24" s="110"/>
      <c r="C24" s="90"/>
      <c r="D24" s="90"/>
    </row>
    <row r="25" spans="1:7" x14ac:dyDescent="0.25">
      <c r="A25" s="93"/>
      <c r="B25" s="110"/>
      <c r="C25" s="90"/>
      <c r="D25" s="90"/>
    </row>
    <row r="26" spans="1:7" x14ac:dyDescent="0.25">
      <c r="A26" s="93"/>
      <c r="B26" s="110"/>
      <c r="C26" s="90"/>
      <c r="D26" s="90"/>
    </row>
    <row r="27" spans="1:7" x14ac:dyDescent="0.25">
      <c r="A27" s="93"/>
      <c r="B27" s="110"/>
      <c r="C27" s="90"/>
      <c r="D27" s="90"/>
    </row>
    <row r="28" spans="1:7" x14ac:dyDescent="0.25">
      <c r="A28" s="93"/>
      <c r="B28" s="110"/>
      <c r="C28" s="90"/>
      <c r="D28" s="90"/>
    </row>
  </sheetData>
  <mergeCells count="6">
    <mergeCell ref="A5:A6"/>
    <mergeCell ref="B5:B6"/>
    <mergeCell ref="A2:D2"/>
    <mergeCell ref="D5:D6"/>
    <mergeCell ref="C5:C6"/>
    <mergeCell ref="A3:D3"/>
  </mergeCells>
  <phoneticPr fontId="3" type="noConversion"/>
  <printOptions horizontalCentered="1"/>
  <pageMargins left="0.196850393700787" right="0.196850393700787" top="0.56999999999999995" bottom="0.39370078740157499" header="0.118110236220472" footer="0.118110236220472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workbookViewId="0">
      <selection activeCell="C7" sqref="C7"/>
    </sheetView>
  </sheetViews>
  <sheetFormatPr defaultColWidth="9" defaultRowHeight="15.75" x14ac:dyDescent="0.25"/>
  <cols>
    <col min="1" max="1" width="4.625" style="17" customWidth="1"/>
    <col min="2" max="2" width="26" style="18" customWidth="1"/>
    <col min="3" max="3" width="36.125" style="18" customWidth="1"/>
    <col min="4" max="4" width="36.75" style="18" customWidth="1"/>
    <col min="5" max="5" width="26.75" style="18" customWidth="1"/>
    <col min="6" max="16384" width="9" style="18"/>
  </cols>
  <sheetData>
    <row r="1" spans="1:14" x14ac:dyDescent="0.25">
      <c r="E1" s="19" t="s">
        <v>295</v>
      </c>
    </row>
    <row r="2" spans="1:14" ht="37.15" customHeight="1" x14ac:dyDescent="0.25">
      <c r="A2" s="230" t="s">
        <v>289</v>
      </c>
      <c r="B2" s="230"/>
      <c r="C2" s="230"/>
      <c r="D2" s="230"/>
      <c r="E2" s="230"/>
      <c r="F2" s="20"/>
      <c r="G2" s="20"/>
      <c r="H2" s="20"/>
      <c r="I2" s="20"/>
      <c r="J2" s="20"/>
      <c r="K2" s="20"/>
      <c r="L2" s="20"/>
      <c r="M2" s="20"/>
      <c r="N2" s="20"/>
    </row>
    <row r="3" spans="1:14" ht="15" customHeight="1" x14ac:dyDescent="0.25">
      <c r="A3" s="235" t="s">
        <v>303</v>
      </c>
      <c r="B3" s="235"/>
      <c r="C3" s="235"/>
      <c r="D3" s="235"/>
      <c r="E3" s="235"/>
      <c r="F3" s="47"/>
      <c r="G3" s="47"/>
      <c r="H3" s="47"/>
      <c r="I3" s="20"/>
      <c r="J3" s="20"/>
      <c r="K3" s="20"/>
      <c r="L3" s="20"/>
      <c r="M3" s="20"/>
      <c r="N3" s="20"/>
    </row>
    <row r="4" spans="1:14" ht="21" customHeight="1" x14ac:dyDescent="0.25">
      <c r="A4" s="270"/>
      <c r="B4" s="270"/>
      <c r="C4" s="270"/>
      <c r="D4" s="270"/>
      <c r="E4" s="270"/>
      <c r="F4" s="21"/>
      <c r="G4" s="21"/>
      <c r="H4" s="21"/>
      <c r="I4" s="21"/>
      <c r="J4" s="21"/>
      <c r="K4" s="21"/>
      <c r="L4" s="21"/>
      <c r="M4" s="21"/>
      <c r="N4" s="21"/>
    </row>
    <row r="5" spans="1:14" ht="27.75" customHeight="1" x14ac:dyDescent="0.25">
      <c r="A5" s="271" t="s">
        <v>0</v>
      </c>
      <c r="B5" s="271" t="s">
        <v>85</v>
      </c>
      <c r="C5" s="273" t="s">
        <v>138</v>
      </c>
      <c r="D5" s="274"/>
      <c r="E5" s="275"/>
    </row>
    <row r="6" spans="1:14" ht="22.5" customHeight="1" x14ac:dyDescent="0.25">
      <c r="A6" s="272"/>
      <c r="B6" s="272"/>
      <c r="C6" s="22" t="s">
        <v>70</v>
      </c>
      <c r="D6" s="22" t="s">
        <v>71</v>
      </c>
      <c r="E6" s="22" t="s">
        <v>72</v>
      </c>
    </row>
    <row r="7" spans="1:14" ht="63" x14ac:dyDescent="0.25">
      <c r="A7" s="267">
        <v>1</v>
      </c>
      <c r="B7" s="264" t="s">
        <v>162</v>
      </c>
      <c r="C7" s="23" t="s">
        <v>73</v>
      </c>
      <c r="D7" s="23" t="s">
        <v>74</v>
      </c>
      <c r="E7" s="24" t="s">
        <v>150</v>
      </c>
    </row>
    <row r="8" spans="1:14" ht="33.75" customHeight="1" x14ac:dyDescent="0.25">
      <c r="A8" s="268"/>
      <c r="B8" s="265"/>
      <c r="C8" s="24" t="s">
        <v>139</v>
      </c>
      <c r="D8" s="24" t="s">
        <v>139</v>
      </c>
      <c r="E8" s="23" t="s">
        <v>132</v>
      </c>
    </row>
    <row r="9" spans="1:14" ht="53.25" customHeight="1" x14ac:dyDescent="0.25">
      <c r="A9" s="269"/>
      <c r="B9" s="266"/>
      <c r="C9" s="23" t="s">
        <v>75</v>
      </c>
      <c r="D9" s="23" t="s">
        <v>75</v>
      </c>
      <c r="E9" s="23" t="s">
        <v>137</v>
      </c>
    </row>
    <row r="10" spans="1:14" ht="43.5" customHeight="1" x14ac:dyDescent="0.25">
      <c r="A10" s="25">
        <v>3</v>
      </c>
      <c r="B10" s="26" t="s">
        <v>176</v>
      </c>
      <c r="C10" s="23" t="s">
        <v>140</v>
      </c>
      <c r="D10" s="23" t="s">
        <v>140</v>
      </c>
      <c r="E10" s="23" t="s">
        <v>151</v>
      </c>
    </row>
    <row r="11" spans="1:14" ht="179.25" customHeight="1" x14ac:dyDescent="0.25">
      <c r="A11" s="25">
        <v>4</v>
      </c>
      <c r="B11" s="27" t="s">
        <v>161</v>
      </c>
      <c r="C11" s="23" t="s">
        <v>130</v>
      </c>
      <c r="D11" s="23" t="s">
        <v>131</v>
      </c>
      <c r="E11" s="27" t="s">
        <v>133</v>
      </c>
    </row>
    <row r="12" spans="1:14" ht="52.5" customHeight="1" x14ac:dyDescent="0.25">
      <c r="A12" s="25">
        <v>6</v>
      </c>
      <c r="B12" s="26" t="s">
        <v>163</v>
      </c>
      <c r="C12" s="23" t="s">
        <v>76</v>
      </c>
      <c r="D12" s="24" t="s">
        <v>149</v>
      </c>
      <c r="E12" s="23" t="s">
        <v>152</v>
      </c>
    </row>
    <row r="13" spans="1:14" ht="56.25" customHeight="1" x14ac:dyDescent="0.25">
      <c r="A13" s="25">
        <v>7</v>
      </c>
      <c r="B13" s="27" t="s">
        <v>164</v>
      </c>
      <c r="C13" s="23" t="s">
        <v>77</v>
      </c>
      <c r="D13" s="23" t="s">
        <v>78</v>
      </c>
      <c r="E13" s="23" t="s">
        <v>153</v>
      </c>
    </row>
    <row r="14" spans="1:14" ht="57" customHeight="1" x14ac:dyDescent="0.25">
      <c r="A14" s="25">
        <v>8</v>
      </c>
      <c r="B14" s="27" t="s">
        <v>165</v>
      </c>
      <c r="C14" s="26" t="s">
        <v>79</v>
      </c>
      <c r="D14" s="23" t="s">
        <v>177</v>
      </c>
      <c r="E14" s="27"/>
    </row>
    <row r="15" spans="1:14" ht="70.5" customHeight="1" x14ac:dyDescent="0.25">
      <c r="A15" s="25">
        <v>9</v>
      </c>
      <c r="B15" s="27" t="s">
        <v>166</v>
      </c>
      <c r="C15" s="23" t="s">
        <v>80</v>
      </c>
      <c r="D15" s="23" t="s">
        <v>81</v>
      </c>
      <c r="E15" s="26"/>
    </row>
    <row r="16" spans="1:14" ht="94.5" x14ac:dyDescent="0.25">
      <c r="A16" s="25">
        <v>10</v>
      </c>
      <c r="B16" s="27" t="s">
        <v>192</v>
      </c>
      <c r="C16" s="23" t="s">
        <v>134</v>
      </c>
      <c r="D16" s="23" t="s">
        <v>135</v>
      </c>
      <c r="E16" s="23" t="s">
        <v>82</v>
      </c>
    </row>
    <row r="17" spans="1:5" ht="94.5" x14ac:dyDescent="0.25">
      <c r="A17" s="25">
        <v>11</v>
      </c>
      <c r="B17" s="27" t="s">
        <v>167</v>
      </c>
      <c r="C17" s="23" t="s">
        <v>141</v>
      </c>
      <c r="D17" s="23" t="s">
        <v>83</v>
      </c>
      <c r="E17" s="23" t="s">
        <v>84</v>
      </c>
    </row>
    <row r="18" spans="1:5" ht="63" x14ac:dyDescent="0.25">
      <c r="A18" s="25">
        <v>12</v>
      </c>
      <c r="B18" s="26" t="s">
        <v>168</v>
      </c>
      <c r="C18" s="23" t="s">
        <v>142</v>
      </c>
      <c r="D18" s="26"/>
      <c r="E18" s="23" t="s">
        <v>154</v>
      </c>
    </row>
    <row r="19" spans="1:5" ht="47.25" x14ac:dyDescent="0.25">
      <c r="A19" s="25">
        <v>13</v>
      </c>
      <c r="B19" s="26" t="s">
        <v>169</v>
      </c>
      <c r="C19" s="23" t="s">
        <v>143</v>
      </c>
      <c r="D19" s="23" t="s">
        <v>136</v>
      </c>
      <c r="E19" s="23" t="s">
        <v>155</v>
      </c>
    </row>
    <row r="20" spans="1:5" ht="31.5" x14ac:dyDescent="0.25">
      <c r="A20" s="25">
        <v>14</v>
      </c>
      <c r="B20" s="26" t="s">
        <v>170</v>
      </c>
      <c r="C20" s="23" t="s">
        <v>144</v>
      </c>
      <c r="D20" s="23" t="s">
        <v>148</v>
      </c>
      <c r="E20" s="26"/>
    </row>
    <row r="21" spans="1:5" ht="47.25" x14ac:dyDescent="0.25">
      <c r="A21" s="25">
        <v>15</v>
      </c>
      <c r="B21" s="26" t="s">
        <v>171</v>
      </c>
      <c r="C21" s="23" t="s">
        <v>145</v>
      </c>
      <c r="D21" s="23" t="s">
        <v>145</v>
      </c>
      <c r="E21" s="23" t="s">
        <v>156</v>
      </c>
    </row>
    <row r="22" spans="1:5" ht="32.25" customHeight="1" x14ac:dyDescent="0.25">
      <c r="A22" s="25">
        <v>16</v>
      </c>
      <c r="B22" s="26" t="s">
        <v>172</v>
      </c>
      <c r="C22" s="24" t="s">
        <v>146</v>
      </c>
      <c r="D22" s="24" t="s">
        <v>146</v>
      </c>
      <c r="E22" s="26"/>
    </row>
    <row r="23" spans="1:5" ht="52.5" customHeight="1" x14ac:dyDescent="0.25">
      <c r="A23" s="25">
        <v>17</v>
      </c>
      <c r="B23" s="26" t="s">
        <v>173</v>
      </c>
      <c r="C23" s="26"/>
      <c r="D23" s="23" t="s">
        <v>174</v>
      </c>
      <c r="E23" s="23" t="s">
        <v>157</v>
      </c>
    </row>
    <row r="24" spans="1:5" ht="63" customHeight="1" x14ac:dyDescent="0.25">
      <c r="A24" s="25">
        <v>18</v>
      </c>
      <c r="B24" s="27" t="s">
        <v>175</v>
      </c>
      <c r="C24" s="23" t="s">
        <v>147</v>
      </c>
      <c r="D24" s="26"/>
      <c r="E24" s="23" t="s">
        <v>158</v>
      </c>
    </row>
  </sheetData>
  <mergeCells count="8">
    <mergeCell ref="B7:B9"/>
    <mergeCell ref="A7:A9"/>
    <mergeCell ref="A2:E2"/>
    <mergeCell ref="A4:E4"/>
    <mergeCell ref="A5:A6"/>
    <mergeCell ref="B5:B6"/>
    <mergeCell ref="C5:E5"/>
    <mergeCell ref="A3:E3"/>
  </mergeCells>
  <pageMargins left="0.3" right="0.16" top="0.48" bottom="0.2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C6" sqref="C6"/>
    </sheetView>
  </sheetViews>
  <sheetFormatPr defaultRowHeight="14.25" x14ac:dyDescent="0.2"/>
  <cols>
    <col min="1" max="1" width="7.125" customWidth="1"/>
    <col min="2" max="2" width="29.75" customWidth="1"/>
    <col min="3" max="3" width="25.875" style="9" customWidth="1"/>
    <col min="4" max="4" width="18.75" customWidth="1"/>
  </cols>
  <sheetData>
    <row r="1" spans="1:7" ht="18.75" customHeight="1" x14ac:dyDescent="0.25">
      <c r="D1" s="14" t="s">
        <v>160</v>
      </c>
    </row>
    <row r="2" spans="1:7" ht="48" customHeight="1" x14ac:dyDescent="0.2">
      <c r="A2" s="277" t="s">
        <v>293</v>
      </c>
      <c r="B2" s="278"/>
      <c r="C2" s="278"/>
      <c r="D2" s="278"/>
    </row>
    <row r="3" spans="1:7" s="29" customFormat="1" ht="30" customHeight="1" x14ac:dyDescent="0.2">
      <c r="A3" s="325" t="s">
        <v>309</v>
      </c>
      <c r="B3" s="325"/>
      <c r="C3" s="325"/>
      <c r="D3" s="325"/>
      <c r="E3" s="323"/>
      <c r="F3" s="323"/>
      <c r="G3" s="323"/>
    </row>
    <row r="4" spans="1:7" s="29" customFormat="1" ht="11.25" customHeight="1" x14ac:dyDescent="0.2">
      <c r="A4" s="15"/>
      <c r="B4" s="28"/>
      <c r="C4" s="28"/>
      <c r="D4" s="16"/>
    </row>
    <row r="5" spans="1:7" ht="31.5" customHeight="1" x14ac:dyDescent="0.2">
      <c r="A5" s="279" t="s">
        <v>0</v>
      </c>
      <c r="B5" s="279" t="s">
        <v>127</v>
      </c>
      <c r="C5" s="279"/>
      <c r="D5" s="8" t="s">
        <v>58</v>
      </c>
    </row>
    <row r="6" spans="1:7" ht="25.5" customHeight="1" x14ac:dyDescent="0.2">
      <c r="A6" s="279"/>
      <c r="B6" s="41" t="s">
        <v>129</v>
      </c>
      <c r="C6" s="41" t="s">
        <v>128</v>
      </c>
      <c r="D6" s="8"/>
    </row>
    <row r="7" spans="1:7" ht="36.6" customHeight="1" x14ac:dyDescent="0.2">
      <c r="A7" s="12">
        <v>1</v>
      </c>
      <c r="B7" s="30" t="s">
        <v>249</v>
      </c>
      <c r="C7" s="12">
        <v>2015</v>
      </c>
      <c r="D7" s="13"/>
    </row>
    <row r="8" spans="1:7" ht="36.6" customHeight="1" x14ac:dyDescent="0.2">
      <c r="A8" s="12">
        <v>2</v>
      </c>
      <c r="B8" s="31" t="s">
        <v>259</v>
      </c>
      <c r="C8" s="12">
        <v>2016</v>
      </c>
      <c r="D8" s="13"/>
    </row>
    <row r="9" spans="1:7" ht="36.6" customHeight="1" x14ac:dyDescent="0.2">
      <c r="A9" s="12">
        <v>3</v>
      </c>
      <c r="B9" s="31" t="s">
        <v>223</v>
      </c>
      <c r="C9" s="12">
        <v>2020</v>
      </c>
      <c r="D9" s="13"/>
    </row>
    <row r="10" spans="1:7" ht="43.5" customHeight="1" x14ac:dyDescent="0.2">
      <c r="A10" s="276"/>
      <c r="B10" s="276"/>
      <c r="C10" s="276"/>
      <c r="D10" s="276"/>
    </row>
  </sheetData>
  <mergeCells count="5">
    <mergeCell ref="A10:D10"/>
    <mergeCell ref="A2:D2"/>
    <mergeCell ref="A5:A6"/>
    <mergeCell ref="B5:C5"/>
    <mergeCell ref="A3:D3"/>
  </mergeCells>
  <pageMargins left="0.7" right="0.38" top="0.64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Bieu 01</vt:lpstr>
      <vt:lpstr>Sheet1</vt:lpstr>
      <vt:lpstr>Bieu 02</vt:lpstr>
      <vt:lpstr>Biểu 03 (TC)</vt:lpstr>
      <vt:lpstr>Bieu 04</vt:lpstr>
      <vt:lpstr>Bieu 05 nguon luc</vt:lpstr>
      <vt:lpstr>Bieu 06</vt:lpstr>
      <vt:lpstr>Biểu 07 (xã đạt chuẩn)</vt:lpstr>
      <vt:lpstr>Biểu 08 (bản đạt chuẩn)</vt:lpstr>
      <vt:lpstr>'Bieu 01'!Print_Area</vt:lpstr>
      <vt:lpstr>'Bieu 02'!Print_Area</vt:lpstr>
      <vt:lpstr>'Bieu 05 nguon luc'!Print_Area</vt:lpstr>
      <vt:lpstr>'Bieu 01'!Print_Titles</vt:lpstr>
      <vt:lpstr>'Bieu 04'!Print_Titles</vt:lpstr>
      <vt:lpstr>'Bieu 05 nguon luc'!Print_Titles</vt:lpstr>
      <vt:lpstr>'Bieu 06'!Print_Titles</vt:lpstr>
      <vt:lpstr>'Biểu 07 (xã đạt chuẩn)'!Print_Titles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2023-01-09T10:00:50Z</cp:lastPrinted>
  <dcterms:created xsi:type="dcterms:W3CDTF">2019-03-04T01:40:26Z</dcterms:created>
  <dcterms:modified xsi:type="dcterms:W3CDTF">2023-01-09T10:01:45Z</dcterms:modified>
</cp:coreProperties>
</file>