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filterPrivacy="1" defaultThemeVersion="124226"/>
  <bookViews>
    <workbookView xWindow="0" yWindow="0" windowWidth="19440" windowHeight="12240" tabRatio="812" firstSheet="12" activeTab="18"/>
  </bookViews>
  <sheets>
    <sheet name="Sheet2" sheetId="11" state="hidden" r:id="rId1"/>
    <sheet name="Sheet3" sheetId="12" state="hidden" r:id="rId2"/>
    <sheet name="Sheet4" sheetId="13" state="hidden" r:id="rId3"/>
    <sheet name="Sheet5" sheetId="14" state="hidden" r:id="rId4"/>
    <sheet name="Sheet6" sheetId="15" state="hidden" r:id="rId5"/>
    <sheet name="Sheet7" sheetId="16" state="hidden" r:id="rId6"/>
    <sheet name="Sheet8" sheetId="17" state="hidden" r:id="rId7"/>
    <sheet name="foxz" sheetId="32" state="hidden" r:id="rId8"/>
    <sheet name="foxz_2" sheetId="33" state="veryHidden" r:id="rId9"/>
    <sheet name="foxz_3" sheetId="34" state="veryHidden" r:id="rId10"/>
    <sheet name="foxz_4" sheetId="35" state="veryHidden" r:id="rId11"/>
    <sheet name="foxz_5" sheetId="36" state="veryHidden" r:id="rId12"/>
    <sheet name="Biểu 01-TH" sheetId="22" r:id="rId13"/>
    <sheet name="B2_Vốn cân đối (ĐTC)" sheetId="31" r:id="rId14"/>
    <sheet name="B03- CT GNBV" sheetId="38" r:id="rId15"/>
    <sheet name="B4- NQ88 CTPTKT-XH(SN) " sheetId="24" r:id="rId16"/>
    <sheet name="B3-CT GNBV" sheetId="25" state="hidden" r:id="rId17"/>
    <sheet name="B05-PS" sheetId="20" r:id="rId18"/>
    <sheet name="B06- Điều chỉnh" sheetId="30" r:id="rId19"/>
  </sheets>
  <definedNames>
    <definedName name="_xlnm.Print_Area" localSheetId="17">'B05-PS'!$A$1:$M$44</definedName>
    <definedName name="_xlnm.Print_Area" localSheetId="18">'B06- Điều chỉnh'!$A$1:$G$14</definedName>
    <definedName name="_xlnm.Print_Area" localSheetId="13">'B2_Vốn cân đối (ĐTC)'!$A$1:$P$17</definedName>
    <definedName name="_xlnm.Print_Area" localSheetId="16">'B3-CT GNBV'!$A$1:$F$60</definedName>
    <definedName name="_xlnm.Print_Area" localSheetId="15">'B4- NQ88 CTPTKT-XH(SN) '!$A$1:$H$94</definedName>
    <definedName name="_xlnm.Print_Area" localSheetId="12">'Biểu 01-TH'!$A$1:$D$13</definedName>
    <definedName name="_xlnm.Print_Titles" localSheetId="17">'B05-PS'!$7:$10</definedName>
    <definedName name="_xlnm.Print_Titles" localSheetId="18">'B06- Điều chỉnh'!$6:$9</definedName>
    <definedName name="_xlnm.Print_Titles" localSheetId="16">'B3-CT GNBV'!$5:$6</definedName>
    <definedName name="_xlnm.Print_Titles" localSheetId="15">'B4- NQ88 CTPTKT-XH(SN) '!$6:$6</definedName>
  </definedNames>
  <calcPr calcId="144525" iterateCount="1"/>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F15" i="30" l="1"/>
  <c r="A3" i="31"/>
  <c r="N30" i="31"/>
  <c r="N29" i="31"/>
  <c r="N28" i="31"/>
  <c r="N27" i="31"/>
  <c r="N26" i="31"/>
  <c r="N25" i="31"/>
  <c r="N23" i="31"/>
  <c r="N22" i="31"/>
  <c r="N24" i="31" s="1"/>
  <c r="N17" i="31"/>
  <c r="J17" i="31"/>
  <c r="J16" i="31"/>
  <c r="Z15" i="31"/>
  <c r="Z12" i="31" s="1"/>
  <c r="AB12" i="31" s="1"/>
  <c r="N15" i="31"/>
  <c r="M15" i="31"/>
  <c r="L15" i="31"/>
  <c r="K15" i="31"/>
  <c r="N13" i="31"/>
  <c r="M13" i="31"/>
  <c r="L13" i="31"/>
  <c r="K13" i="31"/>
  <c r="J13" i="31"/>
  <c r="X12" i="31"/>
  <c r="X10" i="31"/>
  <c r="N12" i="31" l="1"/>
  <c r="K12" i="31"/>
  <c r="K11" i="31" s="1"/>
  <c r="K10" i="31" s="1"/>
  <c r="L12" i="31"/>
  <c r="L11" i="31" s="1"/>
  <c r="L10" i="31" s="1"/>
  <c r="N31" i="31"/>
  <c r="M12" i="31"/>
  <c r="M11" i="31" s="1"/>
  <c r="M10" i="31" s="1"/>
  <c r="J15" i="31"/>
  <c r="J12" i="31" s="1"/>
  <c r="J11" i="31" s="1"/>
  <c r="J10" i="31" s="1"/>
  <c r="AA12" i="31"/>
  <c r="N11" i="31"/>
  <c r="N10" i="31" s="1"/>
  <c r="C9" i="22" s="1"/>
  <c r="A3" i="24" l="1"/>
  <c r="A4" i="20" s="1"/>
  <c r="A3" i="30" s="1"/>
  <c r="J44" i="20"/>
  <c r="J42" i="20"/>
  <c r="J41" i="20"/>
  <c r="J39" i="20"/>
  <c r="J37" i="20"/>
  <c r="J36" i="20"/>
  <c r="J35" i="20"/>
  <c r="J34" i="20"/>
  <c r="J32" i="20"/>
  <c r="J31" i="20"/>
  <c r="J30" i="20"/>
  <c r="J29" i="20"/>
  <c r="J17" i="20"/>
  <c r="J15" i="20"/>
  <c r="J14" i="20"/>
  <c r="E90" i="24"/>
  <c r="E85" i="24"/>
  <c r="E68" i="24"/>
  <c r="E66" i="24" s="1"/>
  <c r="E54" i="24"/>
  <c r="E53" i="24"/>
  <c r="E38" i="24"/>
  <c r="E21" i="24"/>
  <c r="E19" i="24" s="1"/>
  <c r="E13" i="24"/>
  <c r="E8" i="24"/>
  <c r="E7" i="24" l="1"/>
  <c r="C11" i="22" s="1"/>
  <c r="K12" i="20"/>
  <c r="I12" i="20"/>
  <c r="F38" i="20"/>
  <c r="G38" i="20"/>
  <c r="H38" i="20"/>
  <c r="I38" i="20"/>
  <c r="J38" i="20"/>
  <c r="K38" i="20"/>
  <c r="L38" i="20"/>
  <c r="D38" i="20"/>
  <c r="F43" i="20"/>
  <c r="G43" i="20"/>
  <c r="H43" i="20"/>
  <c r="I43" i="20"/>
  <c r="J43" i="20"/>
  <c r="K43" i="20"/>
  <c r="L43" i="20"/>
  <c r="F40" i="20"/>
  <c r="G40" i="20"/>
  <c r="H40" i="20"/>
  <c r="I40" i="20"/>
  <c r="J40" i="20"/>
  <c r="K40" i="20"/>
  <c r="L40" i="20"/>
  <c r="D40" i="20"/>
  <c r="D43" i="20"/>
  <c r="E44" i="20" l="1"/>
  <c r="E43" i="20" s="1"/>
  <c r="E42" i="20"/>
  <c r="G33" i="20" l="1"/>
  <c r="H33" i="20"/>
  <c r="I33" i="20"/>
  <c r="J33" i="20"/>
  <c r="K33" i="20"/>
  <c r="D33" i="20"/>
  <c r="L35" i="20"/>
  <c r="E35" i="20"/>
  <c r="F35" i="20"/>
  <c r="E34" i="20"/>
  <c r="D12" i="30" l="1"/>
  <c r="D10" i="30" s="1"/>
  <c r="C13" i="22" s="1"/>
  <c r="E12" i="30"/>
  <c r="E10" i="30" s="1"/>
  <c r="C12" i="30"/>
  <c r="C10" i="30" s="1"/>
  <c r="F14" i="30"/>
  <c r="F13" i="30"/>
  <c r="F12" i="30" s="1"/>
  <c r="F10" i="30" s="1"/>
  <c r="G23" i="20" l="1"/>
  <c r="H23" i="20"/>
  <c r="I23" i="20"/>
  <c r="F23" i="20"/>
  <c r="D23" i="20"/>
  <c r="E22" i="20" l="1"/>
  <c r="L21" i="20"/>
  <c r="H21" i="20"/>
  <c r="G21" i="20"/>
  <c r="F21" i="20"/>
  <c r="D21" i="20"/>
  <c r="K28" i="20"/>
  <c r="K27" i="20" s="1"/>
  <c r="E41" i="20"/>
  <c r="E40" i="20" s="1"/>
  <c r="E39" i="20"/>
  <c r="E38" i="20" s="1"/>
  <c r="E36" i="20"/>
  <c r="E32" i="20"/>
  <c r="E31" i="20"/>
  <c r="E30" i="20"/>
  <c r="E29" i="20"/>
  <c r="E24" i="20"/>
  <c r="J23" i="20"/>
  <c r="E26" i="20"/>
  <c r="E20" i="20"/>
  <c r="E19" i="20"/>
  <c r="E17" i="20"/>
  <c r="E15" i="20"/>
  <c r="E14" i="20"/>
  <c r="J21" i="20" l="1"/>
  <c r="E21" i="20"/>
  <c r="K11" i="20"/>
  <c r="I28" i="20" l="1"/>
  <c r="I27" i="20" s="1"/>
  <c r="L28" i="20"/>
  <c r="H28" i="20"/>
  <c r="H27" i="20" s="1"/>
  <c r="G28" i="20"/>
  <c r="G27" i="20" s="1"/>
  <c r="F28" i="20"/>
  <c r="D28" i="20"/>
  <c r="D27" i="20" s="1"/>
  <c r="I11" i="20" l="1"/>
  <c r="J28" i="20"/>
  <c r="J27" i="20" s="1"/>
  <c r="E28" i="20"/>
  <c r="L16" i="20" l="1"/>
  <c r="H16" i="20"/>
  <c r="G16" i="20"/>
  <c r="F16" i="20"/>
  <c r="J16" i="20" l="1"/>
  <c r="E23" i="20"/>
  <c r="F37" i="20" l="1"/>
  <c r="L37" i="20"/>
  <c r="L13" i="20"/>
  <c r="L12" i="20" s="1"/>
  <c r="H13" i="20"/>
  <c r="H12" i="20" s="1"/>
  <c r="G13" i="20"/>
  <c r="G12" i="20" s="1"/>
  <c r="F13" i="20"/>
  <c r="F12" i="20" s="1"/>
  <c r="D13" i="20"/>
  <c r="F33" i="20" l="1"/>
  <c r="F27" i="20" s="1"/>
  <c r="L33" i="20"/>
  <c r="L27" i="20" s="1"/>
  <c r="J13" i="20"/>
  <c r="J12" i="20" s="1"/>
  <c r="E37" i="20"/>
  <c r="E33" i="20" s="1"/>
  <c r="E27" i="20" s="1"/>
  <c r="F25" i="20"/>
  <c r="G25" i="20"/>
  <c r="H25" i="20"/>
  <c r="L25" i="20"/>
  <c r="D25" i="20"/>
  <c r="E25" i="20"/>
  <c r="J25" i="20" l="1"/>
  <c r="F18" i="20"/>
  <c r="G18" i="20"/>
  <c r="H18" i="20"/>
  <c r="L18" i="20"/>
  <c r="D18" i="20"/>
  <c r="J18" i="20" l="1"/>
  <c r="E18" i="20"/>
  <c r="D16" i="20" l="1"/>
  <c r="D12" i="20" l="1"/>
  <c r="D11" i="20" s="1"/>
  <c r="F11" i="20"/>
  <c r="E20" i="25" l="1"/>
  <c r="E13" i="20" l="1"/>
  <c r="A3" i="25" l="1"/>
  <c r="E55" i="25"/>
  <c r="E52" i="25"/>
  <c r="E48" i="25"/>
  <c r="E57" i="25" l="1"/>
  <c r="E36" i="25"/>
  <c r="E35" i="25" s="1"/>
  <c r="E33" i="25"/>
  <c r="E27" i="25"/>
  <c r="E22" i="25"/>
  <c r="E19" i="25" s="1"/>
  <c r="E9" i="25"/>
  <c r="E47" i="25" l="1"/>
  <c r="E8" i="25" l="1"/>
  <c r="H11" i="20" l="1"/>
  <c r="L11" i="20"/>
  <c r="G11" i="20"/>
  <c r="J11" i="20" l="1"/>
  <c r="E16" i="20"/>
  <c r="E12" i="20" s="1"/>
  <c r="E11" i="20" l="1"/>
  <c r="C12" i="22" s="1"/>
  <c r="C8" i="22" s="1"/>
</calcChain>
</file>

<file path=xl/sharedStrings.xml><?xml version="1.0" encoding="utf-8"?>
<sst xmlns="http://schemas.openxmlformats.org/spreadsheetml/2006/main" count="660" uniqueCount="380">
  <si>
    <t>STT</t>
  </si>
  <si>
    <t xml:space="preserve">Nội dung </t>
  </si>
  <si>
    <t>Ghi chú</t>
  </si>
  <si>
    <t>A</t>
  </si>
  <si>
    <t>B</t>
  </si>
  <si>
    <t>Xã Vàng San</t>
  </si>
  <si>
    <t>Xã Mù Cả</t>
  </si>
  <si>
    <t>Xã Mường Tè</t>
  </si>
  <si>
    <t>Xã Bum Nưa</t>
  </si>
  <si>
    <t>Xã Ka Lăng</t>
  </si>
  <si>
    <t>Xã Bum Tở</t>
  </si>
  <si>
    <t>Xã Pa Vệ Sủ</t>
  </si>
  <si>
    <t>I</t>
  </si>
  <si>
    <t xml:space="preserve"> - </t>
  </si>
  <si>
    <t>II</t>
  </si>
  <si>
    <t xml:space="preserve"> -</t>
  </si>
  <si>
    <t xml:space="preserve">Nguồn kinh phí </t>
  </si>
  <si>
    <t xml:space="preserve">Tổng cộng </t>
  </si>
  <si>
    <t xml:space="preserve">Tờ trình </t>
  </si>
  <si>
    <t>C</t>
  </si>
  <si>
    <t xml:space="preserve">Đơn vị đề nghị </t>
  </si>
  <si>
    <t>Xã Pa Ủ</t>
  </si>
  <si>
    <t>Nội dung</t>
  </si>
  <si>
    <t>III</t>
  </si>
  <si>
    <t>D</t>
  </si>
  <si>
    <t>Trong đó</t>
  </si>
  <si>
    <t>Số tiền</t>
  </si>
  <si>
    <t>Xã Can Hồ</t>
  </si>
  <si>
    <t>Xã Nậm Khao</t>
  </si>
  <si>
    <t>Xã Tà Tổng</t>
  </si>
  <si>
    <t>Xã Tá Bạ</t>
  </si>
  <si>
    <t>Xã Thu Lũm</t>
  </si>
  <si>
    <t>Biểu số 02</t>
  </si>
  <si>
    <t>ĐVT: Triệu đồng</t>
  </si>
  <si>
    <t>Nội dung thực hiện</t>
  </si>
  <si>
    <t>Địa điểm thực hiện</t>
  </si>
  <si>
    <t>Quy mô dự kiến</t>
  </si>
  <si>
    <t>Kinh phí thực hiện</t>
  </si>
  <si>
    <t>TỔNG CỘNG</t>
  </si>
  <si>
    <t>1.1</t>
  </si>
  <si>
    <t>*</t>
  </si>
  <si>
    <t>Dự án 3: Phát triển sản xuất nông, lâm nghiệp, phát huy tiềm năng, thế mạnh của các vùng miền để sản xuất hàng hóa theo chuỗi giá trị</t>
  </si>
  <si>
    <t>Tiểu dự án 2: Hỗ trợ phát triển sản xuất theo chuỗi giá trị, vùng trồng dược liệu quý, thúc đẩy khởi sự kinh doanh, khởi nghiệp và thu hút đầu tư vùng đồng bào đồng bào DTTS và miền núi</t>
  </si>
  <si>
    <t>Nội dung 1+3: Hỗ trợ phát triển sản xuất, đa dạng hóa sinh kế</t>
  </si>
  <si>
    <t xml:space="preserve">DA hỗ trợ chăn nuôi gia súc </t>
  </si>
  <si>
    <t>UBND xã Tà Tổng</t>
  </si>
  <si>
    <t>UBND xã Ka Lăng</t>
  </si>
  <si>
    <t>UBND xã Pa Ủ</t>
  </si>
  <si>
    <t>UBND xã Thu Lũm</t>
  </si>
  <si>
    <t>UBND xã Mù Cả</t>
  </si>
  <si>
    <t>UBND xã Bum Tở</t>
  </si>
  <si>
    <t>UBND xã Tá Bạ</t>
  </si>
  <si>
    <t>UBND xã Pa Vệ Sủ</t>
  </si>
  <si>
    <t>UBND xã Nậm Khao</t>
  </si>
  <si>
    <t>UBND xã Can Hồ</t>
  </si>
  <si>
    <t>UBND xã Vàng San</t>
  </si>
  <si>
    <t>UBND xã Mường Tè</t>
  </si>
  <si>
    <t>UBND xã Bum Nưa</t>
  </si>
  <si>
    <t>Dự án 9: Đầu tư phát triển nhóm DTTS còn nhiều khó khăn và khó khăn đặc thù</t>
  </si>
  <si>
    <t>Tại các xã có dân tộc khó khăn đặc thù</t>
  </si>
  <si>
    <t xml:space="preserve">Xã Can Hồ </t>
  </si>
  <si>
    <t xml:space="preserve">UBND xã Can Hồ </t>
  </si>
  <si>
    <t xml:space="preserve">Các xã </t>
  </si>
  <si>
    <t>Trung tâm GDNN-GDTX</t>
  </si>
  <si>
    <t>NỘI DUNG</t>
  </si>
  <si>
    <t>Địa điểm đầu tư</t>
  </si>
  <si>
    <t>Quy mô</t>
  </si>
  <si>
    <t>Kinh phí phân bổ</t>
  </si>
  <si>
    <t>Đơn vị thực hiện 
(Chủ đầu tư)</t>
  </si>
  <si>
    <t>Dự án 1. Hỗ trợ đầu tư phát triển hạ tầng kinh tế - xã hội các huyện nghèo</t>
  </si>
  <si>
    <t>Các xã</t>
  </si>
  <si>
    <t>Phòng Lao động - TBXH</t>
  </si>
  <si>
    <t>Dự án hỗ trợ chăn nuôi gia súc</t>
  </si>
  <si>
    <t>Dự án trồng cây dược liệu</t>
  </si>
  <si>
    <t xml:space="preserve">Trung tâm Dịch vụ nông nghiệp </t>
  </si>
  <si>
    <t>Trung tâm DVNN</t>
  </si>
  <si>
    <t>Phát triển mô hình giảm nghèo</t>
  </si>
  <si>
    <t>Dự án 3. Hỗ trợ phát triển sản xuất, cải thiện dinh dưỡng</t>
  </si>
  <si>
    <t>Tiểu dự án 1. Hỗ trợ phát triển sản xuất trong lĩnh vực nông nghiệp</t>
  </si>
  <si>
    <t>Dự án chăn nuôi gia súc và trồng trọt</t>
  </si>
  <si>
    <t>Tiểu dự án 2. Cải thiện dinh dưỡng</t>
  </si>
  <si>
    <t>IV</t>
  </si>
  <si>
    <t>Dự án 4. Phát triển giáo dục nghề nghiệp, việc làm bền vững</t>
  </si>
  <si>
    <t>Tiểu dự án 1. Phát triển giáo dục nghề nghiệp vùng nghèo, vùng khó khăn:</t>
  </si>
  <si>
    <t>Các xã, thị trấn</t>
  </si>
  <si>
    <t>Tiểu dự án 2. Hỗ trợ người lao động đi làm việc ở nước ngoài theo hợp đồng</t>
  </si>
  <si>
    <t>Tiểu dự án 3: Hỗ trợ việc làm bền vững</t>
  </si>
  <si>
    <t>Dự án quản lý lao động gắn với dữ liệu quốc gia về dân cư và các cơ sở dữ liệu khác; thu thập phân tích, dự báo thị trường cung - cầu lao động</t>
  </si>
  <si>
    <t>V</t>
  </si>
  <si>
    <t>Dự án 5. Hỗ trợ nhà ở cho hộ nghèo, hộ cận nghèo trên địa bàn các huyện nghèo</t>
  </si>
  <si>
    <t>Phòng Kinh tế và Hạ tầng</t>
  </si>
  <si>
    <t>VI</t>
  </si>
  <si>
    <t>Dự án 6. Truyền thông và giảm nghèo về thông tin</t>
  </si>
  <si>
    <t>Tiểu dự án 2: Truyền thông về giảm nghèo đa chiều</t>
  </si>
  <si>
    <t>Trung tâm VHTT và TT</t>
  </si>
  <si>
    <t>VII</t>
  </si>
  <si>
    <t>Dự án 7. Nâng cao năng lực và giám sát, đánh giá Chương trình</t>
  </si>
  <si>
    <t>Tiểu dự án 1. Nâng cao năng lực thực hiện Chương trình</t>
  </si>
  <si>
    <t>Tiểu dự án 2. Giám sát, đánh giá</t>
  </si>
  <si>
    <t xml:space="preserve">TỔNG CỘNG </t>
  </si>
  <si>
    <t>Tiểu dự án 1: Duy tu bảo dưỡng</t>
  </si>
  <si>
    <t>Hỗ trợ đào tạo nghề cho người lao động thuộc hộ nghèo, hộ cận nghèo, người lao động có thu nhập thấp</t>
  </si>
  <si>
    <t>Hỗ trợ công tác tuyên tuyền; hỗ trợ lao động tham gia đào tạo, bồi dưỡng; tiền ăn, sinh hoạt phí, tiền ở trong thời gian tham gia đào tạo (Bao gồm cả thời gian tham gia giáo dục định hướng), trang cấp đồ dùng cá nhân thiết yếu, chi phí khám sức khỏe, hộ chiếu, thị thực và lý lịch tư pháp.</t>
  </si>
  <si>
    <t>BIỂU PHÂN BỔ CHI TIẾT KINH PHÍ SỰ NGHIỆP THỰC HIỆN CHƯƠNG TRÌNH MỤC TIÊU QUỐC GIA GIẢM NGHÈO BỀN VŨNG NĂM 2023</t>
  </si>
  <si>
    <t>Biểu số 03</t>
  </si>
  <si>
    <t>Chi Thường xuyên năm 2023</t>
  </si>
  <si>
    <t>Phòng Y tế</t>
  </si>
  <si>
    <t>Biểu số 01</t>
  </si>
  <si>
    <r>
      <rPr>
        <b/>
        <i/>
        <u/>
        <sz val="12"/>
        <rFont val="Times New Roman"/>
        <family val="1"/>
      </rPr>
      <t>Ghi chú:</t>
    </r>
    <r>
      <rPr>
        <b/>
        <i/>
        <sz val="12"/>
        <rFont val="Times New Roman"/>
        <family val="1"/>
      </rPr>
      <t xml:space="preserve"> </t>
    </r>
    <r>
      <rPr>
        <sz val="12"/>
        <rFont val="Times New Roman"/>
        <family val="1"/>
      </rPr>
      <t xml:space="preserve"> Duy tu, bảo dưỡng công trình (Tiểu dự án 1, Dự án 1 thuộc Chương trình MTQG giảm nghèo bền vững): UBND các xã lựa chọn hoạt động duy tu bảo dưỡng cho phù hợp (duy tu bảo dưỡng hoặc sửa chữa nhỏ) và triển khai thực hiện công tác duy tu, bảo dưỡng đảm bảo theo quy định tại Điều 5, Điều 6 của Thông tư 46/2022/TT-BTC</t>
    </r>
  </si>
  <si>
    <t xml:space="preserve">Dự án nuôi ong mật </t>
  </si>
  <si>
    <t xml:space="preserve">Mô hình nuôi ong mật </t>
  </si>
  <si>
    <t>Dự án 2. Đa dạng hóa sinh kế, phát triển mô hình giảm nghèo</t>
  </si>
  <si>
    <t>Dự án hỗ trợ nông cụ</t>
  </si>
  <si>
    <t>Dự án hỗ trợ nông cụ và trồng trọt</t>
  </si>
  <si>
    <t>Dự án trồng trọt</t>
  </si>
  <si>
    <t>Chủ đầu tư</t>
  </si>
  <si>
    <t>Kinh phí</t>
  </si>
  <si>
    <t>Số liệu sau điều chỉnh</t>
  </si>
  <si>
    <t>Điều chỉnh giảm  (-)</t>
  </si>
  <si>
    <t>Điều chỉnh Tăng (+)</t>
  </si>
  <si>
    <t xml:space="preserve">Chi Cân đối </t>
  </si>
  <si>
    <t xml:space="preserve">Chủ đầu tư </t>
  </si>
  <si>
    <t xml:space="preserve">Phòng Giáo dục vào đào tạo </t>
  </si>
  <si>
    <t xml:space="preserve">Công an huyện </t>
  </si>
  <si>
    <t>Trung tâm phát triển quỹ đất</t>
  </si>
  <si>
    <t>Chi TX SNGD&amp;ĐT</t>
  </si>
  <si>
    <t>Kinh phí đào tạo, bồi dưỡng theo Nghị quyết và chính sách thu hút</t>
  </si>
  <si>
    <t xml:space="preserve"> - Xã Thu Lũm</t>
  </si>
  <si>
    <t xml:space="preserve">Ngân sách xã </t>
  </si>
  <si>
    <t xml:space="preserve">Các cơ quan, đơn vị khối huyện </t>
  </si>
  <si>
    <t xml:space="preserve">Phòng Tư pháp </t>
  </si>
  <si>
    <t xml:space="preserve">Dự kiến phân bổ </t>
  </si>
  <si>
    <t>Địa điểm XD</t>
  </si>
  <si>
    <t>NSĐP</t>
  </si>
  <si>
    <t>TỔNG SỐ</t>
  </si>
  <si>
    <t>Trong đó:</t>
  </si>
  <si>
    <t>Biểu số 04</t>
  </si>
  <si>
    <t>Biểu số 05</t>
  </si>
  <si>
    <t>Trung tâm Dịch vụ nông nghiệp huyện</t>
  </si>
  <si>
    <t xml:space="preserve">Kinh phí tiêm phòng vắc xin cho đàn gia súc trên địa bàn huyện </t>
  </si>
  <si>
    <t>Kinh phí phun tiêu độc khử trùng môi trường phòng, chống dịch bệnh</t>
  </si>
  <si>
    <t>06/TTr-TTDVNN 13/3/2024</t>
  </si>
  <si>
    <t>Phòng Văn hóa-TT</t>
  </si>
  <si>
    <t xml:space="preserve">Kinh phí tham gia trưng bày không gian giới thiệu văn hóa  dân tộc Hà Nhì dịp kỷ niệm 20 năm chia tách tỉnh </t>
  </si>
  <si>
    <t>01/TTr-PVHTT 02/01/2024</t>
  </si>
  <si>
    <t>Hỗ trợ kinh phí diễn tập phòng thủ cấp xã</t>
  </si>
  <si>
    <t>Dự phòng ngân sách huyện năm 2024</t>
  </si>
  <si>
    <t>Từ nguồn chi thường xuyên còn lại chưa phân bổ năm 2024</t>
  </si>
  <si>
    <t xml:space="preserve">Nguồn tiết kiệm chi </t>
  </si>
  <si>
    <t xml:space="preserve"> Kinh phí thực hiện mô hình khuyến nông, khuyến lâm, khuyến công (Chỉ thực hiện đối với các sản phẩm chủ lực; Đề án Nghị quyết của tỉnh theo hướng sản xuất hữu cơ, liên kết)</t>
  </si>
  <si>
    <t>Kinh phí trồng cây xanh nhân dịp kỷ niệm 134 năm ngày sinh Chủ tịch Hồ Chí Minh</t>
  </si>
  <si>
    <t>Số liệu đã giao tại QĐ 2198/QĐ-UBND</t>
  </si>
  <si>
    <t xml:space="preserve"> - Xã Ka Lăng</t>
  </si>
  <si>
    <t>Số 10/TTr-UBND, ngày 2/3/2024</t>
  </si>
  <si>
    <t>Số 59/TTr-UBND, ngày 13/3/2024</t>
  </si>
  <si>
    <t xml:space="preserve"> - Thị Trấn </t>
  </si>
  <si>
    <t>Số 101/TTr-UBND, ngày 12/3/2024</t>
  </si>
  <si>
    <t xml:space="preserve"> - Xã Pa Ủ</t>
  </si>
  <si>
    <t xml:space="preserve"> - Xã Vàng San </t>
  </si>
  <si>
    <t>Số 41/TTr-UBND, ngày 13/03/2024</t>
  </si>
  <si>
    <t>(Lò A Ánh, Cà Văn Chung, Giàng A Chua, Đỗ Thị Sinh, Lò Hồng Minh, Mào Thị Thảo, Vàng Văn Chính)</t>
  </si>
  <si>
    <t>(Phùng Lỳ Che, Lý Văn Đông)</t>
  </si>
  <si>
    <t xml:space="preserve"> - Xã Tá Bạ</t>
  </si>
  <si>
    <t xml:space="preserve"> - Xã Bum Tở</t>
  </si>
  <si>
    <t xml:space="preserve"> - Xã Bum Nưa</t>
  </si>
  <si>
    <t xml:space="preserve">Kinh phí chi hội </t>
  </si>
  <si>
    <t>Số 119/TTr-UBND, ngày 12/3/2024</t>
  </si>
  <si>
    <t xml:space="preserve"> - Xã Mường Tè</t>
  </si>
  <si>
    <t>Kinh phí hỗ trợ phong trào toàn dân tham gia bảo vệ chủ quyền lãnh thổ, an ninh biên giới quốc gia trong tình hình mới theo Chỉ thị số 01-CT/TTg ngày 09/01/2015</t>
  </si>
  <si>
    <t>Số 14/TTr-UBND, ngày 30/3/2024</t>
  </si>
  <si>
    <t>Số 224a/TTr-UBND, ngày 29/03/2024</t>
  </si>
  <si>
    <t>Kinh phí hoạt động khác</t>
  </si>
  <si>
    <t xml:space="preserve"> - Xã Can Hồ: Kinh phí chi khác</t>
  </si>
  <si>
    <t>Số 20/TTr-UBND, ngày 05/03/2024</t>
  </si>
  <si>
    <t>Phát sinh tăng số hội viên các chi hội lên hơn 50hv (2 chi hội)</t>
  </si>
  <si>
    <t>Cấp bù chênh lệch thực hiện nội dung sơ kết tại xã, thực hiện nhiệm vụ an ninh biên giới</t>
  </si>
  <si>
    <t>Chủ dự án</t>
  </si>
  <si>
    <t>Dự án 1: Giải quyết tình trạng thiếu đất ở, nhà ở, đất sản xuất, nước sinh hoạt</t>
  </si>
  <si>
    <t>Nội dung 4: Hỗ trợ chuyển đổi nghề</t>
  </si>
  <si>
    <t xml:space="preserve">Hỗ trợ mua sắm máy móc, nông cụ cho người dân (Máy cày) </t>
  </si>
  <si>
    <t>Tại các xã</t>
  </si>
  <si>
    <t>31 hộ</t>
  </si>
  <si>
    <t>Phòng Dân tộc</t>
  </si>
  <si>
    <t>Định mức 10 trđ/hộ</t>
  </si>
  <si>
    <t>1.2</t>
  </si>
  <si>
    <t>Nội dung 5: Hỗ trợ nước sinh hoạt phân tán</t>
  </si>
  <si>
    <t>44hộ</t>
  </si>
  <si>
    <t>Định mức 3 trđ/hộ</t>
  </si>
  <si>
    <t>Dự án 2: Quy hoạch, sắp xếp, bố trí, ổn định dân cư ở những nơi cần thiết</t>
  </si>
  <si>
    <t>Cụ thể số hộ và km đường thực tế sẽ tính sau</t>
  </si>
  <si>
    <t>Hỗ trợ di chuyển các hộ sắp xếp ổn định dân cư từ nơi ở cũ đến nơi tái định cư</t>
  </si>
  <si>
    <t>18 hộ</t>
  </si>
  <si>
    <t>Mức Hỗ trợ 0,2 lít xăng/km</t>
  </si>
  <si>
    <t>72 hộ</t>
  </si>
  <si>
    <t>3.1</t>
  </si>
  <si>
    <t>Tiểu dự án 1: Phát triển kinh tế nông, lâm nghiệp bền vững gắn với bảo vệ rừng và nâng cao thu nhập cho người dân</t>
  </si>
  <si>
    <t>Tại các xã, thị trấn</t>
  </si>
  <si>
    <t>BQL rừng phòng hộ</t>
  </si>
  <si>
    <t>Hỗ trợ trồng rừng sản xuất, rừng phòng hộ</t>
  </si>
  <si>
    <t>405 ha</t>
  </si>
  <si>
    <t>3.2</t>
  </si>
  <si>
    <t>Nội dung 02: Hỗ trợ phát triển sản xuất theo chuỗi giá trị và phát triển vùng trồng dược liệu quý</t>
  </si>
  <si>
    <t>Phòng Nông nghiệp PTNT</t>
  </si>
  <si>
    <t>Trung tâm dịch vụ nông nghiệp</t>
  </si>
  <si>
    <t>Tính 15% trên tổng vốn tỉnh giao</t>
  </si>
  <si>
    <t>DA hỗ trợ chăn nuôi gia súc</t>
  </si>
  <si>
    <t>Thị trấn</t>
  </si>
  <si>
    <t>UBND Thị trấn</t>
  </si>
  <si>
    <t xml:space="preserve">11,1 điểm </t>
  </si>
  <si>
    <t>Bum Nưa</t>
  </si>
  <si>
    <t>UBND xã Bum Bưa</t>
  </si>
  <si>
    <t xml:space="preserve">9,5 điểm </t>
  </si>
  <si>
    <t xml:space="preserve"> Bum Tở</t>
  </si>
  <si>
    <t xml:space="preserve">38,6 điểm </t>
  </si>
  <si>
    <t>Can Hồ</t>
  </si>
  <si>
    <t xml:space="preserve">34,8 điểm </t>
  </si>
  <si>
    <t>Ka Lăng</t>
  </si>
  <si>
    <t xml:space="preserve">37,8 điểm </t>
  </si>
  <si>
    <t>Mù Cả</t>
  </si>
  <si>
    <t>Mường Tè</t>
  </si>
  <si>
    <t>Nậm Khao</t>
  </si>
  <si>
    <t xml:space="preserve">35,2 điểm </t>
  </si>
  <si>
    <t xml:space="preserve"> Pa Ủ</t>
  </si>
  <si>
    <t>40,8 điểm</t>
  </si>
  <si>
    <t>Pa Vệ Sủ</t>
  </si>
  <si>
    <t>40,1 điểm</t>
  </si>
  <si>
    <t>Tá Bạ</t>
  </si>
  <si>
    <t xml:space="preserve">40,3 điểm </t>
  </si>
  <si>
    <t>Tà Tổng</t>
  </si>
  <si>
    <t xml:space="preserve">34,5 điểm </t>
  </si>
  <si>
    <t>Thu Lũm</t>
  </si>
  <si>
    <t>24,9 điểm</t>
  </si>
  <si>
    <t>Vàng San</t>
  </si>
  <si>
    <t xml:space="preserve">34,9 điểm </t>
  </si>
  <si>
    <t>Dự án 4 (Tiểu dự án 1): Đầu tư cơ sở hạ tầng thiết yếu, phục vụ sản xuất, đời sống trong vùng đồng bào dân tộc thiểu số và miền núi</t>
  </si>
  <si>
    <t>Duy tu, bảo dưỡng công trình cơ sở hạ tầng trên địa bàn xã, bản đặc biệt khó khăn</t>
  </si>
  <si>
    <t>UBND các xã, thị trấn</t>
  </si>
  <si>
    <t>Duy tu, bảo dưỡng công trình cơ sở hạ tầng trên địa bàn xã</t>
  </si>
  <si>
    <t xml:space="preserve">3,8 điểm </t>
  </si>
  <si>
    <t xml:space="preserve"> 2,7 điểm </t>
  </si>
  <si>
    <t xml:space="preserve">10,2 điểm </t>
  </si>
  <si>
    <t xml:space="preserve">11,6 điểm </t>
  </si>
  <si>
    <t xml:space="preserve">11,7 điểm </t>
  </si>
  <si>
    <t xml:space="preserve">2,7 điểm </t>
  </si>
  <si>
    <t xml:space="preserve">10,4 điểm </t>
  </si>
  <si>
    <t>12,2 điểm</t>
  </si>
  <si>
    <t>12 điểm</t>
  </si>
  <si>
    <t xml:space="preserve">12,1 điểm </t>
  </si>
  <si>
    <t xml:space="preserve">10,3 điểm </t>
  </si>
  <si>
    <t>8,2 điểm</t>
  </si>
  <si>
    <t>Dự án 5: Phát triển giáo dục đào tạo nâng cao chất lượng nguồn nhân lực</t>
  </si>
  <si>
    <t>4.1</t>
  </si>
  <si>
    <t>Tiểu dự án 1:  Đổi mới hoạt động, củng cố phát triển các trường phổ thông dân tộc nội trú, trường phổ thông dân tộc bán trú, trường phổ thông có học sinh ở bán trú và xóa mù chữ cho người dân vùng đồng bào dân tộc thiểu số</t>
  </si>
  <si>
    <t>Phòng GD-ĐT</t>
  </si>
  <si>
    <t>Xóa mù chữ cho người dân vùng đồng bào DTTS</t>
  </si>
  <si>
    <t>Lớp</t>
  </si>
  <si>
    <t>Cấp trang thiết bị cho các trường PTDT bán trú có học sinh ở bán trú</t>
  </si>
  <si>
    <t>4.2</t>
  </si>
  <si>
    <t>Tiểu dự án 2: Bồi dưỡng kiến thức dân tộc; đào tạo dự bị đại học, đại học và sau đại học đáp ứng nhu cầu nhân lực cho vùng đồng bào dân tộc thiểu số và miền núi</t>
  </si>
  <si>
    <t>Phòng Nội vụ</t>
  </si>
  <si>
    <t>Bồi dưỡng kiến thức dân tộc theo QĐ 771/QĐ-TTg và dạy tiếng dân tộc</t>
  </si>
  <si>
    <t>4.3</t>
  </si>
  <si>
    <t>Tiểu dự án 3: Phát triển giáo dục nghề nghiệp và giải quyết việc làm cho người lao động vùng dân tộc thiểu số và miền núi</t>
  </si>
  <si>
    <t>Đào tạo nghề cho lao động nông thôn</t>
  </si>
  <si>
    <t>Trung tâm Giáo dục Nghề nghiệp-GDTX</t>
  </si>
  <si>
    <t>Công tác tuyên truyền, tư vấn hướng nghiệp, khởi nghiệp</t>
  </si>
  <si>
    <t>Tại các xã, thị trấn, trường học</t>
  </si>
  <si>
    <t>Phòng Lao động TBXH</t>
  </si>
  <si>
    <t>Công tác tuyên truyền, tư vấn xuất khẩu lao động</t>
  </si>
  <si>
    <t>Dự án 6: Bảo tồn, phát huy giá trị văn hóa truyền thống tốt đẹp của các dân tộc thiểu số gắn với phát triển du lịch</t>
  </si>
  <si>
    <t>Xin ý kiến có phân bổ trực tiếp về cấp xã thực hiện không?</t>
  </si>
  <si>
    <t>Cấp trang thiết bị cho các nhà văn hóa cộng đồng thôn bản</t>
  </si>
  <si>
    <t>Cấp trang thiết bị cho 23 nhà văn hoá các bản thuộc các xã</t>
  </si>
  <si>
    <t>Dự án 8: Thực hiện bình đẳng giới và giải quyết những vấn đề cấp thiết đối với phụ nữ và trẻ em</t>
  </si>
  <si>
    <t>7.1</t>
  </si>
  <si>
    <t>Hoạt động truyền thông; xây dựng và nhân rông các mô hình; đảm bảo quyền của phụ nữ và trẻ em; trang bị kiến thức về bình đẳng giới</t>
  </si>
  <si>
    <t>Cấp huyện thực hiện</t>
  </si>
  <si>
    <t>Hội Liên hiệp Phụ nữ huyện</t>
  </si>
  <si>
    <t>18,5% tổng kinh phí tỉnh giao</t>
  </si>
  <si>
    <t>Cấp xã thực hiện</t>
  </si>
  <si>
    <t>Tại các bản, khu phố thuộc các xã, thị trấn trong huyện</t>
  </si>
  <si>
    <t>Các bản thuộc xã Ka Lăng</t>
  </si>
  <si>
    <t>KVIII biên giới (11 điểm )</t>
  </si>
  <si>
    <t>Các bản thuộc xã Mù Cả</t>
  </si>
  <si>
    <t>nt</t>
  </si>
  <si>
    <t>Các bản thuộc xã Tá Bạ</t>
  </si>
  <si>
    <t>Các bản thuộc xã Pa Ủ</t>
  </si>
  <si>
    <t>Các bản thuộc xã Pa Vệ Sủ</t>
  </si>
  <si>
    <t>Các bản thuộc xã Nậm Khao</t>
  </si>
  <si>
    <t>KVIII nội địa (10 điểm)</t>
  </si>
  <si>
    <t>Các bản thuộc xã Tà Tổng</t>
  </si>
  <si>
    <t>Các bản thuộc xã Bum Tở</t>
  </si>
  <si>
    <t>Các bản thuộc xã Can Hồ</t>
  </si>
  <si>
    <t>Các bản thuộc xã Vàng San</t>
  </si>
  <si>
    <t xml:space="preserve"> </t>
  </si>
  <si>
    <t>4 bản thuộc xã Thu Lũm</t>
  </si>
  <si>
    <t>KV I (8 điểm ;  4 bản)</t>
  </si>
  <si>
    <t>Bản Pắc Ma, xã Mường Tè</t>
  </si>
  <si>
    <t>KV I (2 điểm ; 1 bản)</t>
  </si>
  <si>
    <t>Bản Nậm Củm, xã Bum Nưa</t>
  </si>
  <si>
    <t>KV I (2 điểm; 1 bản)</t>
  </si>
  <si>
    <t>Khu phố 9, 11 - Thị trấn</t>
  </si>
  <si>
    <t>KV I (4 điểm ; 2 khu phố)</t>
  </si>
  <si>
    <t>7.2</t>
  </si>
  <si>
    <t>Công tác kiểm tra, giám sát việc thực hiện chính sách</t>
  </si>
  <si>
    <t>Phòng Lao động TB&amp;XH</t>
  </si>
  <si>
    <t>1,9% tổng kinh phí tỉnh giao</t>
  </si>
  <si>
    <t>8.2</t>
  </si>
  <si>
    <t>Tiểu dự án 2: Giảm thiểu tình trạng tảo hôn và hôn nhân cận huyết thống trong vùng đồng bào DTTS &amp; MN</t>
  </si>
  <si>
    <t>Công tác tư vấn, can thiệp lồng ghép</t>
  </si>
  <si>
    <t>Hoạt động tư vấn, can thiệp lồng ghép với các chương trình, dự án, mô hình chăm sóc sức khỏe sinh sản, sức khỏe bà mẹ, trẻ em, dân số KHHGĐ, dinh dưỡng, phát triển thể chất liên quan trong lĩnh vực hôn nhân</t>
  </si>
  <si>
    <t>Phòng Y Tế -Trung tâm Y tế</t>
  </si>
  <si>
    <t>Kiểm tra, giám sát, đánh giá việc thực hiện các chính sách</t>
  </si>
  <si>
    <t>Dự án 10: Truyền thông, tuyên truyền, vận động trong vùng đồng bào DTTS&amp;MN. Kiểm tra giám sát đánh giá việc tổ chức thực hiện chương trình</t>
  </si>
  <si>
    <t>8.1</t>
  </si>
  <si>
    <t>Tiểu dự án 1:  (Nội dung số 1) Biểu dương, tôn vinh điển hình tiên tiến, phát huy vai trò của người có uy tín; phổ biến giáo dục pháp luật, trợ giúp pháp lý và tuyên truyền, vận động đồng bào; truyền thông phục vụ tổ chức triển khai thực hiện Đề án tổng thể và Chương trình MTQG phát triển KT-XH vùng đồng bào DTTS &amp;MN giai đoạn 2021-2030</t>
  </si>
  <si>
    <t xml:space="preserve"> Nội dung 1: Biểu dương, tôn vinh điển hình tiên tiến, phát huy vai trò của người có uy tín.</t>
  </si>
  <si>
    <t>Nội dung 2: Phổ biến giáo dục pháp luật và tuyên truyền, vận động đồng bào DTTS; tổ chức hội thi tìm hiểu pháp luật về lĩnh vực công tác dân tộc</t>
  </si>
  <si>
    <t>Phòng Tư pháp</t>
  </si>
  <si>
    <t>Tiểu dự án 3: Kiểm tra, giám sát, đánh giá, việc tổ chức thực hiện chương trình</t>
  </si>
  <si>
    <t>Cuộc</t>
  </si>
  <si>
    <t>Công tác kiểm tra, giám sát, đánh giá, việc tổ chức thực hiện chương trình</t>
  </si>
  <si>
    <t>1=2+3</t>
  </si>
  <si>
    <t>BIỂU TỔNG HỢP PHÂN BỔ, BỔ SUNG KINH PHÍ  NĂM 2024</t>
  </si>
  <si>
    <t>KẾ HOẠCH VỐN ĐẦU TƯ NGUỒN NGÂN SÁCH ĐỊA PHƯƠNG NĂM 2024 - HUYỆN MƯỜNG TÈ</t>
  </si>
  <si>
    <t>Đơn vị: Triệu đồng</t>
  </si>
  <si>
    <t>Danh mục công trình, dự án</t>
  </si>
  <si>
    <t>Địa điểm mở tài khoản của dự án</t>
  </si>
  <si>
    <t>Mã số dự án đầu tư</t>
  </si>
  <si>
    <t>Mã ngành kinh tế (loại khoản)</t>
  </si>
  <si>
    <t>Năng lực thiết kế</t>
  </si>
  <si>
    <t xml:space="preserve">Thời gian KC-HT </t>
  </si>
  <si>
    <t>Quyết định đầu tư</t>
  </si>
  <si>
    <t>Kế hoạch trung hạn giai đoạn 2021-2025</t>
  </si>
  <si>
    <t>Lũy kế vốn đã bố trí đến hết kế hoạch năm 2023</t>
  </si>
  <si>
    <t xml:space="preserve"> Kế hoạch vốn năm 2024</t>
  </si>
  <si>
    <t>Số QĐ đầu tư (Ngày tháng năm ban hành)</t>
  </si>
  <si>
    <t>Tổng mức đầu tư</t>
  </si>
  <si>
    <t>Tổng tất cả các nguồn vốn</t>
  </si>
  <si>
    <t>Chi xây dựng cơ bản tập trung</t>
  </si>
  <si>
    <t>Cân đối ngân sách huyện</t>
  </si>
  <si>
    <t>Bố trí cho các dự án sau quyết toán</t>
  </si>
  <si>
    <t xml:space="preserve">Sửa chữa, nâng cấp phòng lớp học, nhà công vụ và phụ trợ khác các điểm trường mầm non các bản, xã Nậm Khao </t>
  </si>
  <si>
    <t>KBNN huyện Mường Tè</t>
  </si>
  <si>
    <t>070-071</t>
  </si>
  <si>
    <t>1689-05/8/2022</t>
  </si>
  <si>
    <t xml:space="preserve">Ban QL công trình dự án phát triển KT-XH huyện </t>
  </si>
  <si>
    <t>Các dự án khởi công mới năm 2024</t>
  </si>
  <si>
    <t>Kè chống sạt lở + cầu điểm sắp xếp dân cư bản Mù Su xã Mù Cả, huyện Mường Tè</t>
  </si>
  <si>
    <t>Kho bạc huyện Mường Tè</t>
  </si>
  <si>
    <t>2024-2026</t>
  </si>
  <si>
    <t>2570-30/10/2023</t>
  </si>
  <si>
    <t>Nâng cấp trường tiểu học thị trấn Mường Tè, huyện Mường Tè</t>
  </si>
  <si>
    <t>577-20/02/2024</t>
  </si>
  <si>
    <t>BQL</t>
  </si>
  <si>
    <t>Chi giáo dục - đào tao và dạy nghề</t>
  </si>
  <si>
    <t>Chi giao thông</t>
  </si>
  <si>
    <t>Chi các hoạt động kinh tế</t>
  </si>
  <si>
    <t>Chi thể dục thể thao</t>
  </si>
  <si>
    <t>Chi đảm bảo xã hội</t>
  </si>
  <si>
    <t>Chi nông nghiệp, lâm nghiệp, thủy lợi, thủy sản</t>
  </si>
  <si>
    <t>(Từ nguồn  chi thường xuyên, chi khác còn lại và dự phòng ngân sách năm 2024)</t>
  </si>
  <si>
    <t>BIỂU PHÂN BỔ KINH PHÍ  THỰC HIỆN CÁC CHẾ ĐỘ, CHÍNH SÁCH VÀ NHIỆM VỤ PHÁT SINH TRONG NĂM 2024</t>
  </si>
  <si>
    <t>BIỂU ĐIỀU CHỈNH DỰ TOÁN NGÂN SÁCH NĂM 2024</t>
  </si>
  <si>
    <t>Biểu số 06</t>
  </si>
  <si>
    <t>Kế hoạch vốn đầu tư nguồn ngân sách địa phương năm 2024</t>
  </si>
  <si>
    <t>Chương trình MTQG Giảm nghèo bên vững (Vốn sự nghiệp)</t>
  </si>
  <si>
    <t>Chương trình MTQG phát triển KTHX vùng đồng bào dân tộc thiểu số và miền núi (Vốn sự nghiệp)</t>
  </si>
  <si>
    <t>Kinh phí phát sinh theo chế độ, nhiệm vụ</t>
  </si>
  <si>
    <t>Điều chỉnh dự toán năm 2024</t>
  </si>
  <si>
    <t>Phân bổ, bổ sung dự toán năm 2024</t>
  </si>
  <si>
    <t>2022-2023</t>
  </si>
  <si>
    <t>PHÂN BỔ CHI TIẾT VỐN SỰ NGHIỆP THỰC HIỆN CHƯƠNG TRÌNH MTQG PHÁT TRIỂN KT-XH 
VÙNG ĐỒNG BÀO DTTS VÀ MIỀN NÚI NĂM 2024</t>
  </si>
  <si>
    <t xml:space="preserve">Hỗ trợ mua Téc, lu đựng nước cho người dân </t>
  </si>
  <si>
    <t>,</t>
  </si>
  <si>
    <t>(Chu Xé Cà, Pờ Xè Pa, Pờ Go Mé, Lỳ Thúy Hà)</t>
  </si>
  <si>
    <t>(Toán Pờ Xó, Nguyễn Đức Cường, Lù Minh Giá, Lỳ Tý Hùng)</t>
  </si>
  <si>
    <t>(Kèm theo Tờ trình số:           /TTr-UBND, ngày           tháng 4 năm 2024 của UBND huyện Mường Tè)</t>
  </si>
  <si>
    <t>Số điểm ND 02 dược liệu là 1.490 * 7,967 = 11.870 triệu đồng</t>
  </si>
  <si>
    <t>Phòng Văn hóa &amp; TT</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</si>
</sst>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_(* #,##0_);_(* \(#,##0\);_(* &quot;-&quot;_);_(@_)"/>
    <numFmt numFmtId="165" formatCode="_(* #,##0.00_);_(* \(#,##0.00\);_(* &quot;-&quot;??_);_(@_)"/>
    <numFmt numFmtId="166" formatCode="_-* #,##0.00_-;\-* #,##0.00_-;_-* &quot;-&quot;??_-;_-@_-"/>
    <numFmt numFmtId="167" formatCode="#,##0.000"/>
    <numFmt numFmtId="168" formatCode="#,##0.0"/>
    <numFmt numFmtId="169" formatCode="_(&quot;$&quot;* #,##0_);_(&quot;$&quot;* \(#,##0\);_(&quot;$&quot;* &quot;-&quot;_);_(@_)"/>
    <numFmt numFmtId="170" formatCode="_(* #,##0_);_(* \(#,##0\);_(* &quot;-&quot;??_);_(@_)"/>
    <numFmt numFmtId="171" formatCode="_(* #,##0.00_);_(* \(#,##0.00\);_(* \-??_);_(@_)"/>
  </numFmts>
  <fonts count="56" x14ac:knownFonts="1">
    <font>
      <sz val="11"/>
      <color theme="1"/>
      <name val="Calibri"/>
      <family val="2"/>
      <scheme val="minor"/>
    </font>
    <font>
      <sz val="12"/>
      <name val="Times New Roman"/>
      <family val="1"/>
    </font>
    <font>
      <sz val="11"/>
      <name val="Times New Roman"/>
      <family val="1"/>
    </font>
    <font>
      <b/>
      <sz val="11"/>
      <name val="Times New Roman"/>
      <family val="1"/>
    </font>
    <font>
      <b/>
      <sz val="10"/>
      <name val="Times New Roman"/>
      <family val="1"/>
    </font>
    <font>
      <sz val="10"/>
      <name val="Times New Roman"/>
      <family val="1"/>
    </font>
    <font>
      <i/>
      <sz val="10"/>
      <name val="Times New Roman"/>
      <family val="1"/>
    </font>
    <font>
      <b/>
      <i/>
      <sz val="10"/>
      <name val="Times New Roman"/>
      <family val="1"/>
    </font>
    <font>
      <sz val="10"/>
      <name val="Arial"/>
      <family val="2"/>
    </font>
    <font>
      <sz val="11"/>
      <color theme="1"/>
      <name val="Calibri"/>
      <family val="2"/>
      <scheme val="minor"/>
    </font>
    <font>
      <b/>
      <sz val="12"/>
      <name val="Times New Roman"/>
      <family val="1"/>
    </font>
    <font>
      <i/>
      <sz val="12"/>
      <name val="Times New Roman"/>
      <family val="1"/>
    </font>
    <font>
      <b/>
      <u/>
      <sz val="12"/>
      <name val="Times New Roman"/>
      <family val="1"/>
    </font>
    <font>
      <b/>
      <i/>
      <sz val="12"/>
      <name val="Times New Roman"/>
      <family val="1"/>
    </font>
    <font>
      <sz val="12"/>
      <name val=".VnTime"/>
      <family val="2"/>
    </font>
    <font>
      <sz val="9"/>
      <name val="Times New Roman"/>
      <family val="1"/>
    </font>
    <font>
      <b/>
      <sz val="12"/>
      <color theme="1"/>
      <name val="Times New Roman"/>
      <family val="1"/>
    </font>
    <font>
      <sz val="12"/>
      <color theme="1"/>
      <name val="Times New Roman"/>
      <family val="1"/>
    </font>
    <font>
      <i/>
      <sz val="12"/>
      <color theme="1"/>
      <name val="Times New Roman"/>
      <family val="1"/>
    </font>
    <font>
      <i/>
      <sz val="11"/>
      <name val="Times New Roman"/>
      <family val="1"/>
    </font>
    <font>
      <b/>
      <i/>
      <sz val="11"/>
      <name val="Times New Roman"/>
      <family val="1"/>
    </font>
    <font>
      <b/>
      <i/>
      <u/>
      <sz val="12"/>
      <name val="Times New Roman"/>
      <family val="1"/>
    </font>
    <font>
      <sz val="8"/>
      <name val="Times New Roman"/>
      <family val="1"/>
    </font>
    <font>
      <sz val="10"/>
      <color rgb="FFFF0000"/>
      <name val="Times New Roman"/>
      <family val="1"/>
    </font>
    <font>
      <b/>
      <sz val="10"/>
      <name val="Arial"/>
      <family val="2"/>
    </font>
    <font>
      <b/>
      <sz val="11"/>
      <name val="Cambria"/>
      <family val="1"/>
      <scheme val="major"/>
    </font>
    <font>
      <b/>
      <i/>
      <sz val="11"/>
      <name val="Cambria"/>
      <family val="1"/>
      <scheme val="major"/>
    </font>
    <font>
      <b/>
      <sz val="11"/>
      <name val="Times New Roman"/>
      <family val="1"/>
      <charset val="163"/>
    </font>
    <font>
      <i/>
      <sz val="11"/>
      <name val="Times New Roman"/>
      <family val="1"/>
      <charset val="163"/>
    </font>
    <font>
      <sz val="11"/>
      <name val="Times New Roman"/>
      <family val="1"/>
      <charset val="163"/>
    </font>
    <font>
      <sz val="12"/>
      <name val="Arial"/>
      <family val="2"/>
    </font>
    <font>
      <i/>
      <sz val="10"/>
      <name val="Arial"/>
      <family val="2"/>
    </font>
    <font>
      <sz val="9"/>
      <name val="Arial"/>
      <family val="2"/>
    </font>
    <font>
      <sz val="10"/>
      <name val="Mangal"/>
      <family val="2"/>
    </font>
    <font>
      <b/>
      <sz val="8"/>
      <color theme="1"/>
      <name val="Times New Roman"/>
      <family val="1"/>
    </font>
    <font>
      <b/>
      <u/>
      <sz val="12"/>
      <color theme="1"/>
      <name val="Times New Roman"/>
      <family val="1"/>
    </font>
    <font>
      <u/>
      <sz val="11"/>
      <color theme="1"/>
      <name val="Calibri"/>
      <family val="2"/>
      <scheme val="minor"/>
    </font>
    <font>
      <sz val="8"/>
      <color theme="1"/>
      <name val="Times New Roman"/>
      <family val="1"/>
    </font>
    <font>
      <i/>
      <sz val="8"/>
      <color theme="1"/>
      <name val="Times New Roman"/>
      <family val="1"/>
    </font>
    <font>
      <i/>
      <sz val="11"/>
      <color theme="1"/>
      <name val="Calibri"/>
      <family val="2"/>
      <scheme val="minor"/>
    </font>
    <font>
      <b/>
      <i/>
      <sz val="12"/>
      <color theme="1"/>
      <name val="Times New Roman"/>
      <family val="1"/>
    </font>
    <font>
      <i/>
      <sz val="13"/>
      <color theme="1"/>
      <name val="Times New Roman"/>
      <family val="1"/>
    </font>
    <font>
      <sz val="13"/>
      <color theme="1"/>
      <name val="Times New Roman"/>
      <family val="1"/>
    </font>
    <font>
      <b/>
      <sz val="13"/>
      <color theme="1"/>
      <name val="Times New Roman"/>
      <family val="1"/>
    </font>
    <font>
      <b/>
      <i/>
      <sz val="13"/>
      <color theme="1"/>
      <name val="Times New Roman"/>
      <family val="1"/>
    </font>
    <font>
      <i/>
      <sz val="13"/>
      <name val="Times New Roman"/>
      <family val="1"/>
    </font>
    <font>
      <sz val="13"/>
      <name val="Times New Roman"/>
      <family val="1"/>
    </font>
    <font>
      <b/>
      <sz val="13"/>
      <name val="Times New Roman"/>
      <family val="1"/>
    </font>
    <font>
      <b/>
      <i/>
      <sz val="13"/>
      <name val="Times New Roman"/>
      <family val="1"/>
    </font>
    <font>
      <b/>
      <sz val="14"/>
      <color theme="1"/>
      <name val="Times New Roman"/>
      <family val="1"/>
    </font>
    <font>
      <sz val="14"/>
      <color theme="1"/>
      <name val="Times New Roman"/>
      <family val="1"/>
    </font>
    <font>
      <i/>
      <sz val="14"/>
      <color theme="1"/>
      <name val="Times New Roman"/>
      <family val="1"/>
    </font>
    <font>
      <b/>
      <i/>
      <sz val="14"/>
      <color theme="1"/>
      <name val="Times New Roman"/>
      <family val="1"/>
    </font>
    <font>
      <b/>
      <sz val="12"/>
      <name val="Times New Roman"/>
      <family val="1"/>
      <charset val="163"/>
    </font>
    <font>
      <sz val="12"/>
      <name val="Cambria"/>
      <family val="1"/>
      <scheme val="major"/>
    </font>
    <font>
      <b/>
      <sz val="12"/>
      <name val="Cambria"/>
      <family val="1"/>
      <scheme val="major"/>
    </font>
  </fonts>
  <fills count="5">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0" tint="-0.249977111117893"/>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thin">
        <color auto="1"/>
      </left>
      <right style="thin">
        <color auto="1"/>
      </right>
      <top/>
      <bottom style="hair">
        <color auto="1"/>
      </bottom>
      <diagonal/>
    </border>
    <border>
      <left style="thin">
        <color auto="1"/>
      </left>
      <right style="thin">
        <color auto="1"/>
      </right>
      <top style="hair">
        <color auto="1"/>
      </top>
      <bottom style="thin">
        <color auto="1"/>
      </bottom>
      <diagonal/>
    </border>
  </borders>
  <cellStyleXfs count="16">
    <xf numFmtId="0" fontId="0" fillId="0" borderId="0"/>
    <xf numFmtId="0" fontId="1" fillId="0" borderId="0"/>
    <xf numFmtId="0" fontId="8" fillId="0" borderId="0"/>
    <xf numFmtId="0" fontId="8" fillId="0" borderId="0"/>
    <xf numFmtId="0" fontId="1" fillId="0" borderId="0"/>
    <xf numFmtId="165" fontId="9" fillId="0" borderId="0" applyFont="0" applyFill="0" applyBorder="0" applyAlignment="0" applyProtection="0"/>
    <xf numFmtId="165" fontId="1" fillId="0" borderId="0" applyFont="0" applyFill="0" applyBorder="0" applyAlignment="0" applyProtection="0"/>
    <xf numFmtId="169" fontId="8" fillId="0" borderId="0" applyFont="0" applyFill="0" applyBorder="0" applyAlignment="0" applyProtection="0"/>
    <xf numFmtId="165" fontId="1" fillId="0" borderId="0" applyFont="0" applyFill="0" applyBorder="0" applyAlignment="0" applyProtection="0"/>
    <xf numFmtId="165" fontId="14" fillId="0" borderId="0" applyFont="0" applyFill="0" applyBorder="0" applyAlignment="0" applyProtection="0"/>
    <xf numFmtId="0" fontId="8" fillId="0" borderId="0"/>
    <xf numFmtId="0" fontId="9" fillId="0" borderId="0"/>
    <xf numFmtId="0" fontId="9" fillId="0" borderId="0"/>
    <xf numFmtId="166" fontId="9" fillId="0" borderId="0" applyFont="0" applyFill="0" applyBorder="0" applyAlignment="0" applyProtection="0"/>
    <xf numFmtId="0" fontId="8" fillId="0" borderId="0"/>
    <xf numFmtId="171" fontId="33" fillId="0" borderId="0" applyFill="0" applyBorder="0" applyAlignment="0" applyProtection="0"/>
  </cellStyleXfs>
  <cellXfs count="352">
    <xf numFmtId="0" fontId="0" fillId="0" borderId="0" xfId="0"/>
    <xf numFmtId="0" fontId="2" fillId="0" borderId="1" xfId="0" applyFont="1" applyBorder="1" applyAlignment="1">
      <alignment horizontal="center" vertical="center" wrapText="1"/>
    </xf>
    <xf numFmtId="0" fontId="10" fillId="0" borderId="0" xfId="0" applyFont="1" applyAlignment="1">
      <alignment vertical="center" wrapText="1"/>
    </xf>
    <xf numFmtId="0" fontId="10" fillId="0" borderId="1" xfId="0" applyFont="1" applyBorder="1" applyAlignment="1">
      <alignment horizontal="center" vertical="center" wrapText="1"/>
    </xf>
    <xf numFmtId="0" fontId="10" fillId="0" borderId="1" xfId="0" applyFont="1" applyBorder="1" applyAlignment="1">
      <alignment vertical="center" wrapText="1"/>
    </xf>
    <xf numFmtId="3" fontId="10" fillId="0" borderId="1" xfId="0" applyNumberFormat="1" applyFont="1" applyBorder="1" applyAlignment="1">
      <alignment horizontal="center" vertical="center" wrapText="1"/>
    </xf>
    <xf numFmtId="3" fontId="10" fillId="0" borderId="1" xfId="0" applyNumberFormat="1" applyFont="1" applyBorder="1" applyAlignment="1">
      <alignment vertical="center" wrapText="1"/>
    </xf>
    <xf numFmtId="0" fontId="1" fillId="0" borderId="1" xfId="0" applyFont="1" applyBorder="1" applyAlignment="1">
      <alignment horizontal="center" vertical="center" wrapText="1"/>
    </xf>
    <xf numFmtId="0" fontId="1" fillId="0" borderId="1" xfId="0" applyFont="1" applyBorder="1" applyAlignment="1">
      <alignment vertical="center" wrapText="1"/>
    </xf>
    <xf numFmtId="3" fontId="1" fillId="0" borderId="1" xfId="0" applyNumberFormat="1" applyFont="1" applyBorder="1" applyAlignment="1">
      <alignment horizontal="center" vertical="center" wrapText="1"/>
    </xf>
    <xf numFmtId="3" fontId="1" fillId="0" borderId="1" xfId="0" applyNumberFormat="1" applyFont="1" applyBorder="1" applyAlignment="1">
      <alignment vertical="center" wrapText="1"/>
    </xf>
    <xf numFmtId="0" fontId="1" fillId="0" borderId="0" xfId="0" applyFont="1" applyAlignment="1">
      <alignment vertical="center" wrapText="1"/>
    </xf>
    <xf numFmtId="0" fontId="10" fillId="0" borderId="4" xfId="0" applyFont="1" applyBorder="1" applyAlignment="1">
      <alignment horizontal="center" vertical="center" wrapText="1"/>
    </xf>
    <xf numFmtId="0" fontId="3" fillId="0" borderId="1" xfId="0" applyFont="1" applyBorder="1" applyAlignment="1">
      <alignment horizontal="center" vertical="center" wrapText="1"/>
    </xf>
    <xf numFmtId="0" fontId="12" fillId="0" borderId="1" xfId="0" applyFont="1" applyBorder="1" applyAlignment="1">
      <alignment horizontal="center" vertical="center" wrapText="1"/>
    </xf>
    <xf numFmtId="3" fontId="12" fillId="0" borderId="1" xfId="0" applyNumberFormat="1" applyFont="1" applyBorder="1" applyAlignment="1">
      <alignment horizontal="center" vertical="center" wrapText="1"/>
    </xf>
    <xf numFmtId="3" fontId="12" fillId="0" borderId="1" xfId="0" applyNumberFormat="1" applyFont="1" applyBorder="1" applyAlignment="1">
      <alignment vertical="center" wrapText="1"/>
    </xf>
    <xf numFmtId="0" fontId="12" fillId="0" borderId="0" xfId="0" applyFont="1" applyAlignment="1">
      <alignment vertical="center" wrapText="1"/>
    </xf>
    <xf numFmtId="0" fontId="1" fillId="0" borderId="0" xfId="0" applyFont="1" applyAlignment="1">
      <alignment horizontal="center" vertical="center" wrapText="1"/>
    </xf>
    <xf numFmtId="0" fontId="17" fillId="0" borderId="1" xfId="0" applyFont="1" applyBorder="1" applyAlignment="1">
      <alignment vertical="center" wrapText="1"/>
    </xf>
    <xf numFmtId="3" fontId="1" fillId="0" borderId="0" xfId="0" applyNumberFormat="1" applyFont="1" applyAlignment="1">
      <alignment vertical="center" wrapText="1"/>
    </xf>
    <xf numFmtId="0" fontId="10" fillId="0" borderId="0" xfId="0" applyFont="1" applyAlignment="1">
      <alignment horizontal="center" vertical="center" wrapText="1"/>
    </xf>
    <xf numFmtId="0" fontId="10" fillId="3" borderId="1" xfId="0" applyFont="1" applyFill="1" applyBorder="1" applyAlignment="1">
      <alignment horizontal="center" vertical="center" wrapText="1"/>
    </xf>
    <xf numFmtId="0" fontId="10" fillId="3" borderId="1" xfId="0" applyFont="1" applyFill="1" applyBorder="1" applyAlignment="1">
      <alignment vertical="center" wrapText="1"/>
    </xf>
    <xf numFmtId="3" fontId="10" fillId="3" borderId="1" xfId="0" applyNumberFormat="1" applyFont="1" applyFill="1" applyBorder="1" applyAlignment="1">
      <alignment horizontal="center" vertical="center" wrapText="1"/>
    </xf>
    <xf numFmtId="3" fontId="10" fillId="3" borderId="1" xfId="0" applyNumberFormat="1" applyFont="1" applyFill="1" applyBorder="1" applyAlignment="1">
      <alignment vertical="center" wrapText="1"/>
    </xf>
    <xf numFmtId="0" fontId="3" fillId="3" borderId="1" xfId="0" applyFont="1" applyFill="1" applyBorder="1" applyAlignment="1">
      <alignment horizontal="center" vertical="center" wrapText="1"/>
    </xf>
    <xf numFmtId="0" fontId="10" fillId="3" borderId="0" xfId="0" applyFont="1" applyFill="1" applyAlignment="1">
      <alignment vertical="center" wrapText="1"/>
    </xf>
    <xf numFmtId="0" fontId="1" fillId="3" borderId="1" xfId="0" applyFont="1" applyFill="1" applyBorder="1" applyAlignment="1">
      <alignment horizontal="center" vertical="center" wrapText="1"/>
    </xf>
    <xf numFmtId="0" fontId="1" fillId="3" borderId="1" xfId="0" applyFont="1" applyFill="1" applyBorder="1" applyAlignment="1">
      <alignment vertical="center" wrapText="1"/>
    </xf>
    <xf numFmtId="3" fontId="1" fillId="3" borderId="1" xfId="0" applyNumberFormat="1" applyFont="1" applyFill="1" applyBorder="1" applyAlignment="1">
      <alignment horizontal="center" vertical="center" wrapText="1"/>
    </xf>
    <xf numFmtId="3" fontId="1" fillId="3" borderId="1" xfId="0" applyNumberFormat="1" applyFont="1" applyFill="1" applyBorder="1" applyAlignment="1">
      <alignment vertical="center" wrapText="1"/>
    </xf>
    <xf numFmtId="0" fontId="2" fillId="3" borderId="1" xfId="0" applyFont="1" applyFill="1" applyBorder="1" applyAlignment="1">
      <alignment horizontal="center" vertical="center" wrapText="1"/>
    </xf>
    <xf numFmtId="0" fontId="1" fillId="3" borderId="0" xfId="0" applyFont="1" applyFill="1" applyAlignment="1">
      <alignment vertical="center" wrapText="1"/>
    </xf>
    <xf numFmtId="0" fontId="1" fillId="0" borderId="0" xfId="0" applyFont="1"/>
    <xf numFmtId="0" fontId="2" fillId="0" borderId="0" xfId="0" applyFont="1" applyAlignment="1">
      <alignment horizontal="center" vertical="center" wrapText="1"/>
    </xf>
    <xf numFmtId="3" fontId="2" fillId="0" borderId="0" xfId="0" applyNumberFormat="1" applyFont="1" applyAlignment="1">
      <alignment horizontal="center" vertical="center" wrapText="1"/>
    </xf>
    <xf numFmtId="0" fontId="2" fillId="0" borderId="0" xfId="0" applyFont="1" applyAlignment="1">
      <alignment vertical="center" wrapText="1"/>
    </xf>
    <xf numFmtId="0" fontId="3" fillId="0" borderId="0" xfId="0" applyFont="1" applyAlignment="1">
      <alignment vertical="center" wrapText="1"/>
    </xf>
    <xf numFmtId="0" fontId="17" fillId="0" borderId="1" xfId="0" applyFont="1" applyBorder="1" applyAlignment="1">
      <alignment horizontal="left" vertical="center" wrapText="1"/>
    </xf>
    <xf numFmtId="0" fontId="16" fillId="0" borderId="1" xfId="0" applyFont="1" applyBorder="1" applyAlignment="1">
      <alignment horizontal="left" vertical="center" wrapText="1"/>
    </xf>
    <xf numFmtId="3" fontId="19" fillId="4" borderId="0" xfId="0" applyNumberFormat="1" applyFont="1" applyFill="1" applyAlignment="1">
      <alignment horizontal="center" vertical="center" wrapText="1"/>
    </xf>
    <xf numFmtId="0" fontId="4" fillId="2" borderId="0" xfId="0" applyFont="1" applyFill="1"/>
    <xf numFmtId="0" fontId="5" fillId="2" borderId="0" xfId="0" applyFont="1" applyFill="1"/>
    <xf numFmtId="0" fontId="5" fillId="0" borderId="0" xfId="0" applyFont="1"/>
    <xf numFmtId="0" fontId="30" fillId="0" borderId="0" xfId="0" applyFont="1"/>
    <xf numFmtId="0" fontId="30" fillId="0" borderId="0" xfId="0" applyFont="1" applyAlignment="1">
      <alignment vertical="center"/>
    </xf>
    <xf numFmtId="0" fontId="1" fillId="0" borderId="0" xfId="0" applyFont="1" applyAlignment="1">
      <alignment horizontal="center"/>
    </xf>
    <xf numFmtId="0" fontId="13" fillId="0" borderId="2" xfId="0" applyFont="1" applyBorder="1"/>
    <xf numFmtId="0" fontId="8" fillId="0" borderId="0" xfId="0" applyFont="1"/>
    <xf numFmtId="0" fontId="8" fillId="0" borderId="0" xfId="0" applyFont="1" applyAlignment="1">
      <alignment vertical="center"/>
    </xf>
    <xf numFmtId="0" fontId="8" fillId="2" borderId="0" xfId="0" applyFont="1" applyFill="1"/>
    <xf numFmtId="0" fontId="8" fillId="2" borderId="0" xfId="0" applyFont="1" applyFill="1" applyAlignment="1">
      <alignment vertical="center"/>
    </xf>
    <xf numFmtId="0" fontId="24" fillId="2" borderId="0" xfId="0" applyFont="1" applyFill="1"/>
    <xf numFmtId="0" fontId="24" fillId="2" borderId="0" xfId="0" applyFont="1" applyFill="1" applyAlignment="1">
      <alignment vertical="center"/>
    </xf>
    <xf numFmtId="170" fontId="24" fillId="2" borderId="0" xfId="13" applyNumberFormat="1" applyFont="1" applyFill="1" applyAlignment="1">
      <alignment vertical="center"/>
    </xf>
    <xf numFmtId="170" fontId="24" fillId="2" borderId="0" xfId="0" applyNumberFormat="1" applyFont="1" applyFill="1" applyAlignment="1">
      <alignment horizontal="center" vertical="center"/>
    </xf>
    <xf numFmtId="170" fontId="4" fillId="2" borderId="8" xfId="13" applyNumberFormat="1" applyFont="1" applyFill="1" applyBorder="1" applyAlignment="1">
      <alignment horizontal="center" vertical="center" wrapText="1"/>
    </xf>
    <xf numFmtId="170" fontId="5" fillId="2" borderId="0" xfId="0" applyNumberFormat="1" applyFont="1" applyFill="1"/>
    <xf numFmtId="2" fontId="8" fillId="2" borderId="0" xfId="0" applyNumberFormat="1" applyFont="1" applyFill="1"/>
    <xf numFmtId="170" fontId="8" fillId="2" borderId="0" xfId="0" applyNumberFormat="1" applyFont="1" applyFill="1"/>
    <xf numFmtId="170" fontId="5" fillId="0" borderId="8" xfId="13" applyNumberFormat="1" applyFont="1" applyFill="1" applyBorder="1" applyAlignment="1">
      <alignment horizontal="center" vertical="center" wrapText="1"/>
    </xf>
    <xf numFmtId="170" fontId="5" fillId="2" borderId="8" xfId="13" applyNumberFormat="1" applyFont="1" applyFill="1" applyBorder="1" applyAlignment="1">
      <alignment horizontal="center" vertical="center" wrapText="1"/>
    </xf>
    <xf numFmtId="170" fontId="7" fillId="0" borderId="8" xfId="13" applyNumberFormat="1" applyFont="1" applyFill="1" applyBorder="1" applyAlignment="1">
      <alignment horizontal="center" vertical="center" wrapText="1"/>
    </xf>
    <xf numFmtId="0" fontId="6" fillId="0" borderId="0" xfId="0" applyFont="1"/>
    <xf numFmtId="0" fontId="31" fillId="0" borderId="0" xfId="0" applyFont="1"/>
    <xf numFmtId="0" fontId="31" fillId="0" borderId="0" xfId="0" applyFont="1" applyAlignment="1">
      <alignment vertical="center"/>
    </xf>
    <xf numFmtId="170" fontId="5" fillId="0" borderId="11" xfId="13" applyNumberFormat="1" applyFont="1" applyFill="1" applyBorder="1" applyAlignment="1">
      <alignment vertical="center" wrapText="1"/>
    </xf>
    <xf numFmtId="1" fontId="15" fillId="0" borderId="11" xfId="10" applyNumberFormat="1" applyFont="1" applyBorder="1" applyAlignment="1">
      <alignment horizontal="center" vertical="center"/>
    </xf>
    <xf numFmtId="0" fontId="5" fillId="0" borderId="0" xfId="0" applyFont="1" applyAlignment="1">
      <alignment horizontal="center" vertical="center" wrapText="1"/>
    </xf>
    <xf numFmtId="0" fontId="5" fillId="0" borderId="0" xfId="0" applyFont="1" applyAlignment="1">
      <alignment horizontal="center" vertical="center"/>
    </xf>
    <xf numFmtId="0" fontId="5" fillId="0" borderId="6" xfId="0" quotePrefix="1" applyFont="1" applyBorder="1" applyAlignment="1">
      <alignment horizontal="center" vertical="center" wrapText="1"/>
    </xf>
    <xf numFmtId="0" fontId="5" fillId="0" borderId="6" xfId="0" applyFont="1" applyBorder="1" applyAlignment="1">
      <alignment horizontal="left" vertical="center" wrapText="1"/>
    </xf>
    <xf numFmtId="0" fontId="22" fillId="0" borderId="6" xfId="2" applyFont="1" applyBorder="1" applyAlignment="1">
      <alignment horizontal="center" vertical="center" wrapText="1"/>
    </xf>
    <xf numFmtId="0" fontId="22" fillId="0" borderId="6" xfId="0" applyFont="1" applyBorder="1" applyAlignment="1">
      <alignment horizontal="center" vertical="center" wrapText="1"/>
    </xf>
    <xf numFmtId="0" fontId="22" fillId="0" borderId="6" xfId="2" quotePrefix="1" applyFont="1" applyBorder="1" applyAlignment="1">
      <alignment horizontal="center" vertical="center" wrapText="1"/>
    </xf>
    <xf numFmtId="170" fontId="5" fillId="0" borderId="6" xfId="13" applyNumberFormat="1" applyFont="1" applyFill="1" applyBorder="1" applyAlignment="1">
      <alignment horizontal="left" vertical="center" wrapText="1"/>
    </xf>
    <xf numFmtId="170" fontId="5" fillId="0" borderId="6" xfId="13" applyNumberFormat="1" applyFont="1" applyFill="1" applyBorder="1" applyAlignment="1">
      <alignment horizontal="right" vertical="center"/>
    </xf>
    <xf numFmtId="170" fontId="23" fillId="0" borderId="6" xfId="13" applyNumberFormat="1" applyFont="1" applyFill="1" applyBorder="1" applyAlignment="1">
      <alignment vertical="center" wrapText="1"/>
    </xf>
    <xf numFmtId="0" fontId="5" fillId="0" borderId="6" xfId="0" applyFont="1" applyBorder="1" applyAlignment="1">
      <alignment vertical="center" wrapText="1"/>
    </xf>
    <xf numFmtId="1" fontId="22" fillId="0" borderId="6" xfId="10" applyNumberFormat="1" applyFont="1" applyBorder="1" applyAlignment="1">
      <alignment horizontal="center" vertical="center"/>
    </xf>
    <xf numFmtId="0" fontId="5" fillId="0" borderId="11" xfId="0" applyFont="1" applyBorder="1" applyAlignment="1">
      <alignment horizontal="center" vertical="center" wrapText="1"/>
    </xf>
    <xf numFmtId="0" fontId="5" fillId="0" borderId="11" xfId="0" applyFont="1" applyBorder="1" applyAlignment="1">
      <alignment vertical="center" wrapText="1"/>
    </xf>
    <xf numFmtId="0" fontId="22" fillId="0" borderId="11" xfId="0" applyFont="1" applyBorder="1" applyAlignment="1">
      <alignment horizontal="center" vertical="center" wrapText="1"/>
    </xf>
    <xf numFmtId="0" fontId="32" fillId="0" borderId="0" xfId="0" applyFont="1"/>
    <xf numFmtId="0" fontId="0" fillId="0" borderId="0" xfId="0" applyAlignment="1">
      <alignment vertical="center"/>
    </xf>
    <xf numFmtId="0" fontId="0" fillId="0" borderId="0" xfId="0" applyAlignment="1">
      <alignment horizontal="center" vertical="center"/>
    </xf>
    <xf numFmtId="0" fontId="5" fillId="0" borderId="0" xfId="0" applyFont="1" applyAlignment="1">
      <alignment horizontal="left" vertical="center"/>
    </xf>
    <xf numFmtId="170" fontId="5" fillId="2" borderId="1" xfId="15" applyNumberFormat="1" applyFont="1" applyFill="1" applyBorder="1" applyAlignment="1">
      <alignment horizontal="right" vertical="center" wrapText="1"/>
    </xf>
    <xf numFmtId="0" fontId="5" fillId="0" borderId="0" xfId="0" applyFont="1" applyAlignment="1">
      <alignment horizontal="left" vertical="center" wrapText="1"/>
    </xf>
    <xf numFmtId="170" fontId="24" fillId="0" borderId="0" xfId="0" applyNumberFormat="1" applyFont="1"/>
    <xf numFmtId="1" fontId="11" fillId="0" borderId="0" xfId="0" applyNumberFormat="1" applyFont="1" applyAlignment="1">
      <alignment horizontal="center" vertical="center"/>
    </xf>
    <xf numFmtId="0" fontId="11" fillId="0" borderId="0" xfId="0" applyFont="1" applyAlignment="1">
      <alignment horizontal="center" vertical="center"/>
    </xf>
    <xf numFmtId="0" fontId="10" fillId="0" borderId="1" xfId="0" applyFont="1" applyBorder="1" applyAlignment="1">
      <alignment horizontal="center" vertical="center" wrapText="1"/>
    </xf>
    <xf numFmtId="0" fontId="3" fillId="0" borderId="0" xfId="0" applyFont="1" applyAlignment="1">
      <alignment horizontal="center" vertical="center" wrapText="1"/>
    </xf>
    <xf numFmtId="3" fontId="3" fillId="0" borderId="0" xfId="0" applyNumberFormat="1" applyFont="1" applyAlignment="1">
      <alignment horizontal="center" vertical="center" wrapText="1"/>
    </xf>
    <xf numFmtId="0" fontId="10" fillId="0" borderId="0" xfId="0" applyFont="1" applyAlignment="1"/>
    <xf numFmtId="0" fontId="0" fillId="0" borderId="0" xfId="0" applyFont="1"/>
    <xf numFmtId="0" fontId="17" fillId="0" borderId="0" xfId="0" applyFont="1" applyAlignment="1">
      <alignment horizontal="center" vertical="center" wrapText="1"/>
    </xf>
    <xf numFmtId="0" fontId="16" fillId="0" borderId="0" xfId="0" applyFont="1" applyAlignment="1">
      <alignment horizontal="center" vertical="center" wrapText="1"/>
    </xf>
    <xf numFmtId="0" fontId="16" fillId="0" borderId="5" xfId="0" applyFont="1" applyBorder="1" applyAlignment="1">
      <alignment horizontal="center" vertical="center" wrapText="1"/>
    </xf>
    <xf numFmtId="0" fontId="35" fillId="0" borderId="0" xfId="0" applyFont="1" applyAlignment="1">
      <alignment horizontal="center" vertical="center" wrapText="1"/>
    </xf>
    <xf numFmtId="0" fontId="36" fillId="0" borderId="0" xfId="0" applyFont="1"/>
    <xf numFmtId="168" fontId="16" fillId="0" borderId="1" xfId="0" applyNumberFormat="1" applyFont="1" applyBorder="1" applyAlignment="1">
      <alignment horizontal="center" vertical="center" wrapText="1"/>
    </xf>
    <xf numFmtId="3" fontId="34" fillId="0" borderId="7" xfId="0" applyNumberFormat="1" applyFont="1" applyBorder="1" applyAlignment="1">
      <alignment horizontal="center" vertical="center" wrapText="1"/>
    </xf>
    <xf numFmtId="0" fontId="17" fillId="0" borderId="5" xfId="0" applyFont="1" applyBorder="1" applyAlignment="1">
      <alignment horizontal="center" vertical="center" wrapText="1"/>
    </xf>
    <xf numFmtId="168" fontId="17" fillId="0" borderId="1" xfId="0" applyNumberFormat="1" applyFont="1" applyBorder="1" applyAlignment="1">
      <alignment horizontal="center" vertical="center" wrapText="1"/>
    </xf>
    <xf numFmtId="3" fontId="37" fillId="0" borderId="7" xfId="0" applyNumberFormat="1" applyFont="1" applyBorder="1" applyAlignment="1">
      <alignment horizontal="center" vertical="center" wrapText="1"/>
    </xf>
    <xf numFmtId="3" fontId="17" fillId="0" borderId="0" xfId="0" applyNumberFormat="1" applyFont="1" applyAlignment="1">
      <alignment horizontal="center" vertical="center" wrapText="1"/>
    </xf>
    <xf numFmtId="3" fontId="16" fillId="0" borderId="0" xfId="0" applyNumberFormat="1" applyFont="1" applyAlignment="1">
      <alignment horizontal="center" vertical="center" wrapText="1"/>
    </xf>
    <xf numFmtId="3" fontId="16" fillId="0" borderId="7" xfId="0" applyNumberFormat="1" applyFont="1" applyBorder="1" applyAlignment="1">
      <alignment horizontal="center" vertical="center" wrapText="1"/>
    </xf>
    <xf numFmtId="0" fontId="18" fillId="0" borderId="4" xfId="0" applyFont="1" applyBorder="1" applyAlignment="1">
      <alignment horizontal="center" vertical="center" wrapText="1"/>
    </xf>
    <xf numFmtId="0" fontId="18" fillId="0" borderId="4" xfId="0" applyFont="1" applyBorder="1" applyAlignment="1">
      <alignment horizontal="left" vertical="center" wrapText="1"/>
    </xf>
    <xf numFmtId="3" fontId="18" fillId="0" borderId="4" xfId="0" applyNumberFormat="1" applyFont="1" applyBorder="1" applyAlignment="1">
      <alignment horizontal="center" vertical="center" wrapText="1"/>
    </xf>
    <xf numFmtId="3" fontId="38" fillId="0" borderId="4" xfId="0" applyNumberFormat="1" applyFont="1" applyBorder="1" applyAlignment="1">
      <alignment horizontal="center" vertical="center" wrapText="1"/>
    </xf>
    <xf numFmtId="3" fontId="18" fillId="0" borderId="0" xfId="0" applyNumberFormat="1" applyFont="1" applyAlignment="1">
      <alignment horizontal="center" vertical="center" wrapText="1"/>
    </xf>
    <xf numFmtId="0" fontId="39" fillId="0" borderId="0" xfId="0" applyFont="1"/>
    <xf numFmtId="0" fontId="18" fillId="0" borderId="1" xfId="0" applyFont="1" applyBorder="1" applyAlignment="1">
      <alignment horizontal="center" vertical="center" wrapText="1"/>
    </xf>
    <xf numFmtId="0" fontId="18" fillId="0" borderId="1" xfId="0" applyFont="1" applyBorder="1" applyAlignment="1">
      <alignment horizontal="left" vertical="center" wrapText="1"/>
    </xf>
    <xf numFmtId="3" fontId="18" fillId="0" borderId="1" xfId="0" applyNumberFormat="1" applyFont="1" applyBorder="1" applyAlignment="1">
      <alignment horizontal="center" vertical="center" wrapText="1"/>
    </xf>
    <xf numFmtId="3" fontId="38" fillId="0" borderId="1" xfId="0" applyNumberFormat="1" applyFont="1" applyBorder="1" applyAlignment="1">
      <alignment horizontal="center" vertical="center" wrapText="1"/>
    </xf>
    <xf numFmtId="0" fontId="0" fillId="0" borderId="0" xfId="0" applyFont="1" applyAlignment="1">
      <alignment horizontal="center"/>
    </xf>
    <xf numFmtId="3" fontId="44" fillId="0" borderId="1" xfId="0" applyNumberFormat="1" applyFont="1" applyBorder="1" applyAlignment="1">
      <alignment horizontal="center" vertical="center" wrapText="1"/>
    </xf>
    <xf numFmtId="3" fontId="43" fillId="0" borderId="1" xfId="0" applyNumberFormat="1" applyFont="1" applyBorder="1" applyAlignment="1">
      <alignment horizontal="center" vertical="center" wrapText="1"/>
    </xf>
    <xf numFmtId="3" fontId="42" fillId="0" borderId="1" xfId="0" applyNumberFormat="1" applyFont="1" applyBorder="1" applyAlignment="1">
      <alignment horizontal="center" vertical="center" wrapText="1"/>
    </xf>
    <xf numFmtId="0" fontId="1" fillId="2" borderId="10" xfId="0" applyFont="1" applyFill="1" applyBorder="1" applyAlignment="1">
      <alignment horizontal="center" vertical="center" wrapText="1"/>
    </xf>
    <xf numFmtId="0" fontId="10" fillId="2" borderId="9" xfId="0" applyFont="1" applyFill="1" applyBorder="1" applyAlignment="1">
      <alignment horizontal="center" vertical="center" wrapText="1"/>
    </xf>
    <xf numFmtId="0" fontId="10" fillId="2" borderId="8" xfId="0" applyFont="1" applyFill="1" applyBorder="1" applyAlignment="1">
      <alignment horizontal="center" vertical="center" wrapText="1"/>
    </xf>
    <xf numFmtId="0" fontId="1" fillId="2" borderId="8" xfId="0" applyFont="1" applyFill="1" applyBorder="1" applyAlignment="1">
      <alignment horizontal="center" vertical="center" wrapText="1"/>
    </xf>
    <xf numFmtId="0" fontId="11" fillId="0" borderId="8" xfId="0" applyFont="1" applyBorder="1" applyAlignment="1">
      <alignment horizontal="center" vertical="center" wrapText="1"/>
    </xf>
    <xf numFmtId="0" fontId="1" fillId="0" borderId="8" xfId="0" applyFont="1" applyBorder="1" applyAlignment="1">
      <alignment horizontal="center" vertical="center" wrapText="1"/>
    </xf>
    <xf numFmtId="0" fontId="5" fillId="0" borderId="4" xfId="0" quotePrefix="1" applyFont="1" applyBorder="1" applyAlignment="1">
      <alignment horizontal="center" vertical="center" wrapText="1"/>
    </xf>
    <xf numFmtId="0" fontId="5" fillId="0" borderId="4" xfId="0" applyFont="1" applyBorder="1" applyAlignment="1">
      <alignment horizontal="left" vertical="center" wrapText="1"/>
    </xf>
    <xf numFmtId="0" fontId="15" fillId="0" borderId="4" xfId="2" applyFont="1" applyBorder="1" applyAlignment="1">
      <alignment horizontal="center" vertical="center" wrapText="1"/>
    </xf>
    <xf numFmtId="0" fontId="15" fillId="0" borderId="4" xfId="0" applyFont="1" applyBorder="1" applyAlignment="1">
      <alignment horizontal="center" vertical="center" wrapText="1"/>
    </xf>
    <xf numFmtId="0" fontId="15" fillId="0" borderId="4" xfId="2" quotePrefix="1" applyFont="1" applyBorder="1" applyAlignment="1">
      <alignment horizontal="center" vertical="center" wrapText="1"/>
    </xf>
    <xf numFmtId="170" fontId="5" fillId="0" borderId="4" xfId="13" applyNumberFormat="1" applyFont="1" applyFill="1" applyBorder="1" applyAlignment="1">
      <alignment horizontal="left" vertical="center" wrapText="1"/>
    </xf>
    <xf numFmtId="170" fontId="5" fillId="0" borderId="4" xfId="13" applyNumberFormat="1" applyFont="1" applyFill="1" applyBorder="1" applyAlignment="1">
      <alignment horizontal="right" vertical="center"/>
    </xf>
    <xf numFmtId="170" fontId="5" fillId="0" borderId="4" xfId="13" applyNumberFormat="1" applyFont="1" applyFill="1" applyBorder="1" applyAlignment="1">
      <alignment vertical="center" wrapText="1"/>
    </xf>
    <xf numFmtId="0" fontId="1" fillId="2" borderId="1" xfId="0" applyFont="1" applyFill="1" applyBorder="1" applyAlignment="1">
      <alignment horizontal="center" vertical="center" wrapText="1"/>
    </xf>
    <xf numFmtId="0" fontId="10" fillId="2" borderId="1" xfId="0" applyFont="1" applyFill="1" applyBorder="1" applyAlignment="1">
      <alignment horizontal="center" vertical="center" wrapText="1"/>
    </xf>
    <xf numFmtId="170" fontId="10" fillId="2" borderId="1" xfId="13" applyNumberFormat="1" applyFont="1" applyFill="1" applyBorder="1" applyAlignment="1">
      <alignment horizontal="center" vertical="center" wrapText="1"/>
    </xf>
    <xf numFmtId="0" fontId="10" fillId="2" borderId="1" xfId="0" applyFont="1" applyFill="1" applyBorder="1" applyAlignment="1">
      <alignment horizontal="left" vertical="center" wrapText="1"/>
    </xf>
    <xf numFmtId="0" fontId="10" fillId="2" borderId="1" xfId="0" applyFont="1" applyFill="1" applyBorder="1" applyAlignment="1">
      <alignment vertical="center" wrapText="1"/>
    </xf>
    <xf numFmtId="1" fontId="13" fillId="2" borderId="1" xfId="10" applyNumberFormat="1" applyFont="1" applyFill="1" applyBorder="1" applyAlignment="1">
      <alignment horizontal="center" vertical="center" wrapText="1"/>
    </xf>
    <xf numFmtId="170" fontId="10" fillId="2" borderId="1" xfId="13" applyNumberFormat="1" applyFont="1" applyFill="1" applyBorder="1" applyAlignment="1">
      <alignment horizontal="center" vertical="center"/>
    </xf>
    <xf numFmtId="1" fontId="13" fillId="0" borderId="1" xfId="14" applyNumberFormat="1" applyFont="1" applyBorder="1" applyAlignment="1">
      <alignment vertical="center" wrapText="1"/>
    </xf>
    <xf numFmtId="1" fontId="1" fillId="0" borderId="1" xfId="14" applyNumberFormat="1" applyFont="1" applyBorder="1" applyAlignment="1">
      <alignment horizontal="left" vertical="center" wrapText="1"/>
    </xf>
    <xf numFmtId="3" fontId="1" fillId="0" borderId="1" xfId="14" quotePrefix="1" applyNumberFormat="1" applyFont="1" applyBorder="1" applyAlignment="1">
      <alignment horizontal="center" vertical="center" wrapText="1"/>
    </xf>
    <xf numFmtId="0" fontId="1" fillId="0" borderId="1" xfId="14" quotePrefix="1" applyFont="1" applyBorder="1" applyAlignment="1">
      <alignment horizontal="center" vertical="center" wrapText="1"/>
    </xf>
    <xf numFmtId="170" fontId="1" fillId="0" borderId="1" xfId="13" applyNumberFormat="1" applyFont="1" applyFill="1" applyBorder="1" applyAlignment="1">
      <alignment horizontal="center" vertical="center" wrapText="1"/>
    </xf>
    <xf numFmtId="170" fontId="1" fillId="2" borderId="1" xfId="13" applyNumberFormat="1" applyFont="1" applyFill="1" applyBorder="1" applyAlignment="1">
      <alignment horizontal="center" vertical="center" wrapText="1"/>
    </xf>
    <xf numFmtId="166" fontId="1" fillId="0" borderId="1" xfId="13" applyFont="1" applyBorder="1" applyAlignment="1">
      <alignment horizontal="center" vertical="center" wrapText="1"/>
    </xf>
    <xf numFmtId="0" fontId="13" fillId="0" borderId="1" xfId="0" applyFont="1" applyBorder="1" applyAlignment="1">
      <alignment horizontal="center" vertical="center" wrapText="1"/>
    </xf>
    <xf numFmtId="1" fontId="13" fillId="0" borderId="1" xfId="10" applyNumberFormat="1" applyFont="1" applyBorder="1" applyAlignment="1">
      <alignment vertical="center" wrapText="1"/>
    </xf>
    <xf numFmtId="1" fontId="11" fillId="0" borderId="1" xfId="10" applyNumberFormat="1" applyFont="1" applyBorder="1" applyAlignment="1">
      <alignment horizontal="center" vertical="center" wrapText="1"/>
    </xf>
    <xf numFmtId="0" fontId="11" fillId="0" borderId="1" xfId="0" applyFont="1" applyBorder="1" applyAlignment="1">
      <alignment vertical="center" wrapText="1"/>
    </xf>
    <xf numFmtId="170" fontId="13" fillId="0" borderId="1" xfId="13" applyNumberFormat="1" applyFont="1" applyFill="1" applyBorder="1" applyAlignment="1">
      <alignment horizontal="center" vertical="center" wrapText="1"/>
    </xf>
    <xf numFmtId="170" fontId="1" fillId="0" borderId="1" xfId="9" applyNumberFormat="1" applyFont="1" applyFill="1" applyBorder="1" applyAlignment="1">
      <alignment horizontal="left" vertical="center" wrapText="1"/>
    </xf>
    <xf numFmtId="1" fontId="1" fillId="0" borderId="1" xfId="10" applyNumberFormat="1" applyFont="1" applyBorder="1" applyAlignment="1">
      <alignment horizontal="center" vertical="center" wrapText="1"/>
    </xf>
    <xf numFmtId="0" fontId="2" fillId="0" borderId="0" xfId="0" applyFont="1" applyAlignment="1">
      <alignment horizontal="center" vertical="center"/>
    </xf>
    <xf numFmtId="0" fontId="2" fillId="0" borderId="0" xfId="0" applyFont="1" applyAlignment="1">
      <alignment vertical="center"/>
    </xf>
    <xf numFmtId="0" fontId="3" fillId="0" borderId="0" xfId="0" applyFont="1" applyAlignment="1">
      <alignment vertical="center"/>
    </xf>
    <xf numFmtId="0" fontId="3" fillId="0" borderId="0" xfId="0" applyFont="1" applyAlignment="1">
      <alignment horizontal="center" vertical="center"/>
    </xf>
    <xf numFmtId="0" fontId="27" fillId="0" borderId="0" xfId="0" applyFont="1" applyAlignment="1">
      <alignment vertical="center"/>
    </xf>
    <xf numFmtId="0" fontId="28" fillId="0" borderId="0" xfId="0" applyFont="1" applyAlignment="1">
      <alignment vertical="center"/>
    </xf>
    <xf numFmtId="0" fontId="29" fillId="0" borderId="0" xfId="0" applyFont="1" applyAlignment="1">
      <alignment vertical="center"/>
    </xf>
    <xf numFmtId="0" fontId="20" fillId="2" borderId="0" xfId="0" applyFont="1" applyFill="1" applyAlignment="1">
      <alignment vertical="center"/>
    </xf>
    <xf numFmtId="0" fontId="27" fillId="2" borderId="0" xfId="0" applyFont="1" applyFill="1" applyAlignment="1">
      <alignment vertical="center"/>
    </xf>
    <xf numFmtId="0" fontId="20" fillId="0" borderId="0" xfId="0" applyFont="1" applyAlignment="1">
      <alignment vertical="center"/>
    </xf>
    <xf numFmtId="0" fontId="28" fillId="2" borderId="0" xfId="0" applyFont="1" applyFill="1" applyAlignment="1">
      <alignment vertical="center"/>
    </xf>
    <xf numFmtId="0" fontId="29" fillId="2" borderId="0" xfId="0" applyFont="1" applyFill="1" applyAlignment="1">
      <alignment vertical="center"/>
    </xf>
    <xf numFmtId="164" fontId="26" fillId="2" borderId="0" xfId="0" applyNumberFormat="1" applyFont="1" applyFill="1" applyAlignment="1">
      <alignment vertical="center"/>
    </xf>
    <xf numFmtId="0" fontId="26" fillId="2" borderId="0" xfId="0" applyFont="1" applyFill="1" applyAlignment="1">
      <alignment vertical="center"/>
    </xf>
    <xf numFmtId="0" fontId="26" fillId="0" borderId="0" xfId="0" applyFont="1" applyAlignment="1">
      <alignment vertical="center"/>
    </xf>
    <xf numFmtId="0" fontId="25" fillId="0" borderId="0" xfId="0" applyFont="1" applyAlignment="1">
      <alignment vertical="center"/>
    </xf>
    <xf numFmtId="0" fontId="3" fillId="2" borderId="0" xfId="0" applyFont="1" applyFill="1" applyAlignment="1">
      <alignment vertical="center"/>
    </xf>
    <xf numFmtId="0" fontId="2" fillId="2" borderId="0" xfId="0" applyFont="1" applyFill="1" applyAlignment="1">
      <alignment vertical="center"/>
    </xf>
    <xf numFmtId="1" fontId="19" fillId="0" borderId="0" xfId="0" applyNumberFormat="1" applyFont="1" applyAlignment="1">
      <alignment horizontal="center" vertical="center"/>
    </xf>
    <xf numFmtId="3" fontId="45" fillId="0" borderId="0" xfId="0" applyNumberFormat="1" applyFont="1" applyAlignment="1">
      <alignment horizontal="center" vertical="center" wrapText="1"/>
    </xf>
    <xf numFmtId="0" fontId="45" fillId="0" borderId="0" xfId="0" applyFont="1" applyAlignment="1">
      <alignment horizontal="center" vertical="center" wrapText="1"/>
    </xf>
    <xf numFmtId="0" fontId="46" fillId="0" borderId="0" xfId="0" applyFont="1" applyAlignment="1">
      <alignment horizontal="center" vertical="center" wrapText="1"/>
    </xf>
    <xf numFmtId="3" fontId="47" fillId="0" borderId="1" xfId="0" applyNumberFormat="1" applyFont="1" applyBorder="1" applyAlignment="1">
      <alignment horizontal="center" vertical="center" wrapText="1"/>
    </xf>
    <xf numFmtId="3" fontId="48" fillId="4" borderId="1" xfId="0" applyNumberFormat="1" applyFont="1" applyFill="1" applyBorder="1" applyAlignment="1">
      <alignment horizontal="center" vertical="center" wrapText="1"/>
    </xf>
    <xf numFmtId="0" fontId="47" fillId="0" borderId="1" xfId="0" applyFont="1" applyBorder="1" applyAlignment="1">
      <alignment horizontal="center" vertical="center" wrapText="1"/>
    </xf>
    <xf numFmtId="0" fontId="47" fillId="0" borderId="1" xfId="0" applyFont="1" applyBorder="1" applyAlignment="1">
      <alignment horizontal="justify" vertical="center" wrapText="1"/>
    </xf>
    <xf numFmtId="167" fontId="47" fillId="0" borderId="1" xfId="0" applyNumberFormat="1" applyFont="1" applyBorder="1" applyAlignment="1">
      <alignment horizontal="center" vertical="center" wrapText="1"/>
    </xf>
    <xf numFmtId="167" fontId="47" fillId="0" borderId="1" xfId="0" applyNumberFormat="1" applyFont="1" applyBorder="1" applyAlignment="1">
      <alignment horizontal="right" vertical="center" wrapText="1"/>
    </xf>
    <xf numFmtId="167" fontId="48" fillId="4" borderId="1" xfId="0" applyNumberFormat="1" applyFont="1" applyFill="1" applyBorder="1" applyAlignment="1">
      <alignment horizontal="right" vertical="center" wrapText="1"/>
    </xf>
    <xf numFmtId="0" fontId="46" fillId="0" borderId="1" xfId="0" applyFont="1" applyBorder="1" applyAlignment="1">
      <alignment horizontal="center" vertical="center" wrapText="1"/>
    </xf>
    <xf numFmtId="0" fontId="46" fillId="0" borderId="1" xfId="0" applyFont="1" applyBorder="1" applyAlignment="1">
      <alignment horizontal="justify" vertical="center" wrapText="1"/>
    </xf>
    <xf numFmtId="167" fontId="46" fillId="0" borderId="1" xfId="0" applyNumberFormat="1" applyFont="1" applyBorder="1" applyAlignment="1">
      <alignment horizontal="center" vertical="center" wrapText="1"/>
    </xf>
    <xf numFmtId="167" fontId="46" fillId="0" borderId="1" xfId="0" applyNumberFormat="1" applyFont="1" applyBorder="1" applyAlignment="1">
      <alignment horizontal="right" vertical="center" wrapText="1"/>
    </xf>
    <xf numFmtId="167" fontId="45" fillId="4" borderId="1" xfId="0" applyNumberFormat="1" applyFont="1" applyFill="1" applyBorder="1" applyAlignment="1">
      <alignment horizontal="right" vertical="center" wrapText="1"/>
    </xf>
    <xf numFmtId="167" fontId="47" fillId="4" borderId="1" xfId="0" applyNumberFormat="1" applyFont="1" applyFill="1" applyBorder="1" applyAlignment="1">
      <alignment horizontal="right" vertical="center" wrapText="1"/>
    </xf>
    <xf numFmtId="0" fontId="47" fillId="0" borderId="1" xfId="0" applyFont="1" applyBorder="1" applyAlignment="1">
      <alignment vertical="center" wrapText="1"/>
    </xf>
    <xf numFmtId="167" fontId="46" fillId="4" borderId="1" xfId="0" applyNumberFormat="1" applyFont="1" applyFill="1" applyBorder="1" applyAlignment="1">
      <alignment horizontal="right" vertical="center" wrapText="1"/>
    </xf>
    <xf numFmtId="0" fontId="45" fillId="0" borderId="1" xfId="0" applyFont="1" applyBorder="1" applyAlignment="1">
      <alignment horizontal="center" vertical="center" wrapText="1"/>
    </xf>
    <xf numFmtId="0" fontId="47" fillId="2" borderId="1" xfId="0" applyFont="1" applyFill="1" applyBorder="1" applyAlignment="1">
      <alignment horizontal="justify" vertical="center" wrapText="1"/>
    </xf>
    <xf numFmtId="0" fontId="46" fillId="0" borderId="1" xfId="0" applyFont="1" applyBorder="1" applyAlignment="1">
      <alignment vertical="center" wrapText="1"/>
    </xf>
    <xf numFmtId="3" fontId="46" fillId="0" borderId="1" xfId="0" applyNumberFormat="1" applyFont="1" applyBorder="1" applyAlignment="1">
      <alignment horizontal="right" vertical="center" wrapText="1"/>
    </xf>
    <xf numFmtId="3" fontId="45" fillId="4" borderId="1" xfId="0" applyNumberFormat="1" applyFont="1" applyFill="1" applyBorder="1" applyAlignment="1">
      <alignment horizontal="right" vertical="center" wrapText="1"/>
    </xf>
    <xf numFmtId="3" fontId="47" fillId="0" borderId="1" xfId="0" applyNumberFormat="1" applyFont="1" applyBorder="1" applyAlignment="1">
      <alignment horizontal="right" vertical="center" wrapText="1"/>
    </xf>
    <xf numFmtId="0" fontId="48" fillId="0" borderId="1" xfId="0" applyFont="1" applyBorder="1" applyAlignment="1">
      <alignment horizontal="center" vertical="center" wrapText="1"/>
    </xf>
    <xf numFmtId="3" fontId="48" fillId="0" borderId="1" xfId="0" applyNumberFormat="1" applyFont="1" applyBorder="1" applyAlignment="1">
      <alignment horizontal="center" vertical="center" wrapText="1"/>
    </xf>
    <xf numFmtId="3" fontId="20" fillId="0" borderId="0" xfId="0" applyNumberFormat="1" applyFont="1" applyAlignment="1">
      <alignment horizontal="center" vertical="center" wrapText="1"/>
    </xf>
    <xf numFmtId="0" fontId="20" fillId="0" borderId="0" xfId="0" applyFont="1" applyAlignment="1">
      <alignment horizontal="center" vertical="center" wrapText="1"/>
    </xf>
    <xf numFmtId="0" fontId="47" fillId="0" borderId="1" xfId="0" applyFont="1" applyBorder="1" applyAlignment="1">
      <alignment horizontal="justify" vertical="center"/>
    </xf>
    <xf numFmtId="0" fontId="47" fillId="0" borderId="1" xfId="0" applyFont="1" applyBorder="1" applyAlignment="1">
      <alignment vertical="center"/>
    </xf>
    <xf numFmtId="0" fontId="42" fillId="0" borderId="0" xfId="0" applyFont="1" applyAlignment="1">
      <alignment horizontal="center" vertical="center" wrapText="1"/>
    </xf>
    <xf numFmtId="0" fontId="41" fillId="0" borderId="0" xfId="0" applyFont="1" applyAlignment="1">
      <alignment vertical="center" wrapText="1"/>
    </xf>
    <xf numFmtId="0" fontId="43" fillId="0" borderId="1" xfId="0" applyFont="1" applyBorder="1" applyAlignment="1">
      <alignment horizontal="center" vertical="center" wrapText="1"/>
    </xf>
    <xf numFmtId="0" fontId="42" fillId="0" borderId="1" xfId="0" applyFont="1" applyBorder="1" applyAlignment="1">
      <alignment horizontal="center" vertical="center" wrapText="1"/>
    </xf>
    <xf numFmtId="0" fontId="44" fillId="0" borderId="1" xfId="0" applyFont="1" applyBorder="1" applyAlignment="1">
      <alignment horizontal="center" vertical="center" wrapText="1"/>
    </xf>
    <xf numFmtId="0" fontId="40" fillId="0" borderId="0" xfId="0" applyFont="1" applyAlignment="1">
      <alignment horizontal="center" vertical="center" wrapText="1"/>
    </xf>
    <xf numFmtId="168" fontId="43" fillId="0" borderId="1" xfId="0" applyNumberFormat="1" applyFont="1" applyBorder="1" applyAlignment="1">
      <alignment horizontal="right" vertical="center" wrapText="1"/>
    </xf>
    <xf numFmtId="168" fontId="42" fillId="0" borderId="1" xfId="0" applyNumberFormat="1" applyFont="1" applyBorder="1" applyAlignment="1">
      <alignment horizontal="right" vertical="center" wrapText="1"/>
    </xf>
    <xf numFmtId="0" fontId="43" fillId="0" borderId="1" xfId="0" applyFont="1" applyBorder="1" applyAlignment="1">
      <alignment horizontal="justify" vertical="center" wrapText="1"/>
    </xf>
    <xf numFmtId="0" fontId="42" fillId="0" borderId="1" xfId="0" applyFont="1" applyBorder="1" applyAlignment="1">
      <alignment horizontal="justify" vertical="center" wrapText="1"/>
    </xf>
    <xf numFmtId="3" fontId="41" fillId="0" borderId="0" xfId="0" applyNumberFormat="1" applyFont="1" applyAlignment="1">
      <alignment horizontal="center" vertical="center" wrapText="1"/>
    </xf>
    <xf numFmtId="0" fontId="41" fillId="0" borderId="0" xfId="0" applyFont="1" applyAlignment="1">
      <alignment horizontal="center" vertical="center" wrapText="1"/>
    </xf>
    <xf numFmtId="2" fontId="50" fillId="0" borderId="0" xfId="0" applyNumberFormat="1" applyFont="1" applyAlignment="1">
      <alignment vertical="center" wrapText="1"/>
    </xf>
    <xf numFmtId="2" fontId="49" fillId="0" borderId="0" xfId="0" applyNumberFormat="1" applyFont="1" applyAlignment="1">
      <alignment vertical="center" wrapText="1"/>
    </xf>
    <xf numFmtId="1" fontId="51" fillId="0" borderId="0" xfId="0" applyNumberFormat="1" applyFont="1" applyAlignment="1">
      <alignment vertical="center"/>
    </xf>
    <xf numFmtId="1" fontId="51" fillId="0" borderId="0" xfId="0" applyNumberFormat="1" applyFont="1" applyAlignment="1">
      <alignment horizontal="center" vertical="center"/>
    </xf>
    <xf numFmtId="2" fontId="49" fillId="0" borderId="1" xfId="0" applyNumberFormat="1" applyFont="1" applyBorder="1" applyAlignment="1">
      <alignment horizontal="center" vertical="center" wrapText="1"/>
    </xf>
    <xf numFmtId="3" fontId="52" fillId="0" borderId="1" xfId="0" applyNumberFormat="1" applyFont="1" applyBorder="1" applyAlignment="1">
      <alignment horizontal="center" vertical="center" wrapText="1"/>
    </xf>
    <xf numFmtId="2" fontId="52" fillId="0" borderId="0" xfId="0" applyNumberFormat="1" applyFont="1" applyAlignment="1">
      <alignment vertical="center" wrapText="1"/>
    </xf>
    <xf numFmtId="3" fontId="49" fillId="0" borderId="1" xfId="0" applyNumberFormat="1" applyFont="1" applyBorder="1" applyAlignment="1">
      <alignment horizontal="center" vertical="center" wrapText="1"/>
    </xf>
    <xf numFmtId="3" fontId="49" fillId="0" borderId="1" xfId="0" applyNumberFormat="1" applyFont="1" applyBorder="1" applyAlignment="1">
      <alignment horizontal="justify" vertical="center" wrapText="1"/>
    </xf>
    <xf numFmtId="167" fontId="49" fillId="0" borderId="1" xfId="0" applyNumberFormat="1" applyFont="1" applyBorder="1" applyAlignment="1">
      <alignment horizontal="right" vertical="center" wrapText="1"/>
    </xf>
    <xf numFmtId="3" fontId="50" fillId="0" borderId="1" xfId="0" applyNumberFormat="1" applyFont="1" applyBorder="1" applyAlignment="1">
      <alignment horizontal="center" vertical="center" wrapText="1"/>
    </xf>
    <xf numFmtId="3" fontId="50" fillId="0" borderId="1" xfId="0" applyNumberFormat="1" applyFont="1" applyBorder="1" applyAlignment="1">
      <alignment horizontal="justify" vertical="center" wrapText="1"/>
    </xf>
    <xf numFmtId="167" fontId="50" fillId="0" borderId="1" xfId="0" applyNumberFormat="1" applyFont="1" applyBorder="1" applyAlignment="1">
      <alignment horizontal="right" vertical="center" wrapText="1"/>
    </xf>
    <xf numFmtId="0" fontId="10" fillId="0" borderId="1" xfId="0" applyFont="1" applyBorder="1" applyAlignment="1">
      <alignment horizontal="center" vertical="center" wrapText="1"/>
    </xf>
    <xf numFmtId="0" fontId="10" fillId="0" borderId="0" xfId="0" applyFont="1" applyAlignment="1">
      <alignment horizontal="center" vertical="center" wrapText="1"/>
    </xf>
    <xf numFmtId="2" fontId="49" fillId="0" borderId="0" xfId="0" applyNumberFormat="1" applyFont="1" applyAlignment="1">
      <alignment horizontal="center" vertical="center" wrapText="1"/>
    </xf>
    <xf numFmtId="1" fontId="51" fillId="0" borderId="0" xfId="0" applyNumberFormat="1" applyFont="1" applyAlignment="1">
      <alignment horizontal="center" vertical="center"/>
    </xf>
    <xf numFmtId="2" fontId="51" fillId="0" borderId="2" xfId="0" applyNumberFormat="1" applyFont="1" applyBorder="1" applyAlignment="1">
      <alignment horizontal="right" vertical="center" wrapText="1"/>
    </xf>
    <xf numFmtId="0" fontId="10" fillId="0" borderId="0" xfId="0" applyFont="1" applyAlignment="1">
      <alignment horizontal="center"/>
    </xf>
    <xf numFmtId="0" fontId="10" fillId="0" borderId="1" xfId="0" applyFont="1" applyBorder="1" applyAlignment="1">
      <alignment horizontal="center" vertical="center" wrapText="1"/>
    </xf>
    <xf numFmtId="0" fontId="10" fillId="0" borderId="0" xfId="0" applyFont="1" applyAlignment="1">
      <alignment horizontal="center" vertical="center"/>
    </xf>
    <xf numFmtId="1" fontId="11" fillId="0" borderId="0" xfId="0" applyNumberFormat="1" applyFont="1" applyAlignment="1">
      <alignment horizontal="center" vertical="center"/>
    </xf>
    <xf numFmtId="0" fontId="11" fillId="0" borderId="0" xfId="0" applyFont="1" applyAlignment="1">
      <alignment horizontal="center" vertical="center"/>
    </xf>
    <xf numFmtId="0" fontId="13" fillId="0" borderId="2" xfId="0" applyFont="1" applyBorder="1" applyAlignment="1">
      <alignment horizontal="center"/>
    </xf>
    <xf numFmtId="0" fontId="3" fillId="0" borderId="0" xfId="0" applyFont="1" applyAlignment="1">
      <alignment horizontal="center" vertical="center"/>
    </xf>
    <xf numFmtId="0" fontId="3" fillId="0" borderId="0" xfId="0" applyFont="1" applyAlignment="1">
      <alignment horizontal="center" vertical="center" wrapText="1"/>
    </xf>
    <xf numFmtId="1" fontId="19" fillId="0" borderId="0" xfId="0" applyNumberFormat="1" applyFont="1" applyAlignment="1">
      <alignment horizontal="center" vertical="center"/>
    </xf>
    <xf numFmtId="0" fontId="1" fillId="0" borderId="0" xfId="0" applyFont="1" applyAlignment="1">
      <alignment horizontal="center" vertical="center" wrapText="1"/>
    </xf>
    <xf numFmtId="0" fontId="10" fillId="0" borderId="0" xfId="0" applyFont="1" applyAlignment="1">
      <alignment horizontal="center" vertical="center" wrapText="1"/>
    </xf>
    <xf numFmtId="0" fontId="11"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2" fontId="11" fillId="0" borderId="0" xfId="0" applyNumberFormat="1" applyFont="1" applyAlignment="1">
      <alignment horizontal="center" vertical="center" wrapText="1"/>
    </xf>
    <xf numFmtId="0" fontId="11" fillId="0" borderId="0" xfId="0" applyFont="1" applyAlignment="1">
      <alignment horizontal="center" vertical="center" wrapText="1"/>
    </xf>
    <xf numFmtId="0" fontId="47" fillId="0" borderId="0" xfId="0" applyFont="1" applyAlignment="1">
      <alignment horizontal="center" vertical="center" wrapText="1"/>
    </xf>
    <xf numFmtId="0" fontId="46" fillId="0" borderId="1" xfId="0" applyFont="1" applyBorder="1" applyAlignment="1">
      <alignment horizontal="center" vertical="center" wrapText="1"/>
    </xf>
    <xf numFmtId="3" fontId="45" fillId="0" borderId="0" xfId="0" applyNumberFormat="1" applyFont="1" applyAlignment="1">
      <alignment horizontal="center" vertical="center" wrapText="1"/>
    </xf>
    <xf numFmtId="0" fontId="45" fillId="0" borderId="0" xfId="0" applyFont="1" applyAlignment="1">
      <alignment horizontal="center" vertical="center" wrapText="1"/>
    </xf>
    <xf numFmtId="0" fontId="45" fillId="0" borderId="2" xfId="0" applyFont="1" applyBorder="1" applyAlignment="1">
      <alignment horizontal="right" vertical="center" wrapText="1"/>
    </xf>
    <xf numFmtId="0" fontId="47" fillId="0" borderId="1" xfId="0" applyFont="1" applyBorder="1" applyAlignment="1">
      <alignment horizontal="center" vertical="center" wrapText="1"/>
    </xf>
    <xf numFmtId="3" fontId="47" fillId="0" borderId="1" xfId="0" applyNumberFormat="1" applyFont="1" applyBorder="1" applyAlignment="1">
      <alignment horizontal="center" vertical="center" wrapText="1"/>
    </xf>
    <xf numFmtId="3" fontId="48" fillId="0" borderId="1" xfId="0" applyNumberFormat="1" applyFont="1" applyBorder="1" applyAlignment="1">
      <alignment horizontal="center" vertical="center" wrapText="1"/>
    </xf>
    <xf numFmtId="3" fontId="47" fillId="0" borderId="0" xfId="0" applyNumberFormat="1" applyFont="1" applyAlignment="1">
      <alignment horizontal="center" vertical="center" wrapText="1"/>
    </xf>
    <xf numFmtId="0" fontId="43" fillId="0" borderId="0" xfId="0" applyFont="1" applyAlignment="1">
      <alignment horizontal="center" vertical="center" wrapText="1"/>
    </xf>
    <xf numFmtId="3" fontId="41" fillId="0" borderId="0" xfId="0" applyNumberFormat="1" applyFont="1" applyAlignment="1">
      <alignment horizontal="center" vertical="center" wrapText="1"/>
    </xf>
    <xf numFmtId="0" fontId="41" fillId="0" borderId="0" xfId="0" applyFont="1" applyAlignment="1">
      <alignment horizontal="center" vertical="center" wrapText="1"/>
    </xf>
    <xf numFmtId="0" fontId="43" fillId="0" borderId="1" xfId="0" applyFont="1" applyBorder="1" applyAlignment="1">
      <alignment horizontal="center" vertical="center" wrapText="1"/>
    </xf>
    <xf numFmtId="3" fontId="43" fillId="0" borderId="1" xfId="0" applyNumberFormat="1" applyFont="1" applyBorder="1" applyAlignment="1">
      <alignment horizontal="center" vertical="center" wrapText="1"/>
    </xf>
    <xf numFmtId="0" fontId="41" fillId="0" borderId="0" xfId="0" applyFont="1" applyBorder="1" applyAlignment="1">
      <alignment horizontal="right" vertical="center" wrapText="1"/>
    </xf>
    <xf numFmtId="0" fontId="1" fillId="0" borderId="0" xfId="0" applyFont="1" applyAlignment="1">
      <alignment horizontal="center" vertical="center"/>
    </xf>
    <xf numFmtId="0" fontId="1" fillId="0" borderId="0" xfId="0" applyFont="1" applyAlignment="1">
      <alignment vertical="center"/>
    </xf>
    <xf numFmtId="0" fontId="11" fillId="0" borderId="2" xfId="0" applyFont="1" applyBorder="1" applyAlignment="1">
      <alignment horizontal="center" vertical="center"/>
    </xf>
    <xf numFmtId="0" fontId="10" fillId="2" borderId="3" xfId="0" applyFont="1" applyFill="1" applyBorder="1" applyAlignment="1">
      <alignment horizontal="center" vertical="center" wrapText="1"/>
    </xf>
    <xf numFmtId="3" fontId="10" fillId="2" borderId="1" xfId="0" applyNumberFormat="1" applyFont="1" applyFill="1" applyBorder="1" applyAlignment="1">
      <alignment vertical="center" wrapText="1"/>
    </xf>
    <xf numFmtId="3" fontId="10" fillId="2" borderId="1" xfId="0" applyNumberFormat="1" applyFont="1" applyFill="1" applyBorder="1" applyAlignment="1">
      <alignment horizontal="center" vertical="center" wrapText="1"/>
    </xf>
    <xf numFmtId="0" fontId="53" fillId="0" borderId="0" xfId="0" applyFont="1" applyAlignment="1">
      <alignment horizontal="center" vertical="center" wrapText="1"/>
    </xf>
    <xf numFmtId="0" fontId="10" fillId="0" borderId="1" xfId="0" applyFont="1" applyBorder="1" applyAlignment="1">
      <alignment horizontal="center" vertical="center"/>
    </xf>
    <xf numFmtId="3" fontId="10" fillId="0" borderId="1" xfId="0" quotePrefix="1" applyNumberFormat="1" applyFont="1" applyBorder="1" applyAlignment="1">
      <alignment horizontal="justify" vertical="center" wrapText="1"/>
    </xf>
    <xf numFmtId="3" fontId="10" fillId="0" borderId="1" xfId="0" quotePrefix="1" applyNumberFormat="1" applyFont="1" applyBorder="1" applyAlignment="1">
      <alignment horizontal="center" vertical="center" wrapText="1"/>
    </xf>
    <xf numFmtId="3" fontId="10" fillId="0" borderId="1" xfId="0" quotePrefix="1" applyNumberFormat="1" applyFont="1" applyBorder="1" applyAlignment="1">
      <alignment vertical="center" wrapText="1"/>
    </xf>
    <xf numFmtId="0" fontId="1" fillId="0" borderId="1" xfId="0" applyFont="1" applyBorder="1" applyAlignment="1">
      <alignment horizontal="center" vertical="center"/>
    </xf>
    <xf numFmtId="0" fontId="1" fillId="0" borderId="1" xfId="0" applyFont="1" applyBorder="1" applyAlignment="1">
      <alignment horizontal="justify" vertical="center"/>
    </xf>
    <xf numFmtId="0" fontId="1" fillId="0" borderId="1" xfId="0" applyFont="1" applyBorder="1" applyAlignment="1">
      <alignment vertical="center"/>
    </xf>
    <xf numFmtId="3" fontId="1" fillId="0" borderId="1" xfId="0" quotePrefix="1" applyNumberFormat="1" applyFont="1" applyBorder="1" applyAlignment="1">
      <alignment horizontal="center" vertical="center" wrapText="1"/>
    </xf>
    <xf numFmtId="3" fontId="1" fillId="0" borderId="1" xfId="0" quotePrefix="1" applyNumberFormat="1" applyFont="1" applyBorder="1" applyAlignment="1">
      <alignment vertical="center" wrapText="1"/>
    </xf>
    <xf numFmtId="3" fontId="1" fillId="0" borderId="1" xfId="0" quotePrefix="1" applyNumberFormat="1" applyFont="1" applyBorder="1" applyAlignment="1">
      <alignment horizontal="justify" vertical="center" wrapText="1"/>
    </xf>
    <xf numFmtId="0" fontId="54" fillId="0" borderId="1" xfId="0" applyFont="1" applyBorder="1" applyAlignment="1">
      <alignment horizontal="center" vertical="center"/>
    </xf>
    <xf numFmtId="3" fontId="54" fillId="0" borderId="1" xfId="0" quotePrefix="1" applyNumberFormat="1" applyFont="1" applyBorder="1" applyAlignment="1">
      <alignment horizontal="justify" vertical="center" wrapText="1"/>
    </xf>
    <xf numFmtId="3" fontId="54" fillId="0" borderId="1" xfId="0" quotePrefix="1" applyNumberFormat="1" applyFont="1" applyBorder="1" applyAlignment="1">
      <alignment horizontal="center" vertical="center" wrapText="1"/>
    </xf>
    <xf numFmtId="0" fontId="55" fillId="0" borderId="1" xfId="0" applyFont="1" applyBorder="1" applyAlignment="1">
      <alignment horizontal="center" vertical="center"/>
    </xf>
    <xf numFmtId="49" fontId="10" fillId="0" borderId="1" xfId="12" applyNumberFormat="1" applyFont="1" applyBorder="1" applyAlignment="1">
      <alignment horizontal="justify" vertical="center" wrapText="1"/>
    </xf>
    <xf numFmtId="0" fontId="1" fillId="0" borderId="1" xfId="0" applyFont="1" applyBorder="1" applyAlignment="1">
      <alignment horizontal="justify" vertical="center" wrapText="1"/>
    </xf>
    <xf numFmtId="168" fontId="1" fillId="0" borderId="1" xfId="0" quotePrefix="1" applyNumberFormat="1" applyFont="1" applyBorder="1" applyAlignment="1">
      <alignment vertical="center" wrapText="1"/>
    </xf>
    <xf numFmtId="3" fontId="1" fillId="0" borderId="3" xfId="0" quotePrefix="1" applyNumberFormat="1" applyFont="1" applyBorder="1" applyAlignment="1">
      <alignment horizontal="center" vertical="center" wrapText="1"/>
    </xf>
    <xf numFmtId="3" fontId="1" fillId="0" borderId="4" xfId="0" quotePrefix="1" applyNumberFormat="1" applyFont="1" applyBorder="1" applyAlignment="1">
      <alignment horizontal="center" vertical="center" wrapText="1"/>
    </xf>
    <xf numFmtId="0" fontId="10" fillId="2" borderId="1" xfId="0" applyFont="1" applyFill="1" applyBorder="1" applyAlignment="1">
      <alignment horizontal="center" vertical="center"/>
    </xf>
    <xf numFmtId="0" fontId="10" fillId="0" borderId="1" xfId="0" applyFont="1" applyBorder="1" applyAlignment="1">
      <alignment horizontal="justify" vertical="center" wrapText="1"/>
    </xf>
    <xf numFmtId="3" fontId="10" fillId="2" borderId="1" xfId="0" quotePrefix="1" applyNumberFormat="1" applyFont="1" applyFill="1" applyBorder="1" applyAlignment="1">
      <alignment horizontal="center" vertical="center" wrapText="1"/>
    </xf>
    <xf numFmtId="164" fontId="10" fillId="2" borderId="1" xfId="5" applyNumberFormat="1" applyFont="1" applyFill="1" applyBorder="1" applyAlignment="1">
      <alignment horizontal="right" vertical="center" wrapText="1"/>
    </xf>
    <xf numFmtId="0" fontId="10" fillId="2" borderId="0" xfId="0" applyFont="1" applyFill="1" applyAlignment="1">
      <alignment horizontal="center" vertical="center" wrapText="1"/>
    </xf>
    <xf numFmtId="0" fontId="1" fillId="2" borderId="1" xfId="0" applyFont="1" applyFill="1" applyBorder="1" applyAlignment="1">
      <alignment horizontal="center" vertical="center"/>
    </xf>
    <xf numFmtId="3" fontId="1" fillId="2" borderId="1" xfId="0" quotePrefix="1" applyNumberFormat="1" applyFont="1" applyFill="1" applyBorder="1" applyAlignment="1">
      <alignment horizontal="center" vertical="center" wrapText="1"/>
    </xf>
    <xf numFmtId="164" fontId="10" fillId="2" borderId="1" xfId="5" applyNumberFormat="1" applyFont="1" applyFill="1" applyBorder="1" applyAlignment="1">
      <alignment vertical="center" wrapText="1"/>
    </xf>
    <xf numFmtId="0" fontId="1" fillId="2" borderId="1" xfId="0" applyFont="1" applyFill="1" applyBorder="1" applyAlignment="1">
      <alignment horizontal="justify" vertical="center" wrapText="1"/>
    </xf>
    <xf numFmtId="0" fontId="1" fillId="2" borderId="1" xfId="0" applyFont="1" applyFill="1" applyBorder="1" applyAlignment="1">
      <alignment vertical="center"/>
    </xf>
    <xf numFmtId="164" fontId="1" fillId="2" borderId="1" xfId="5" applyNumberFormat="1" applyFont="1" applyFill="1" applyBorder="1" applyAlignment="1">
      <alignment vertical="center" wrapText="1"/>
    </xf>
    <xf numFmtId="0" fontId="1" fillId="0" borderId="1" xfId="0" applyFont="1" applyBorder="1" applyAlignment="1">
      <alignment horizontal="left" vertical="center" wrapText="1"/>
    </xf>
    <xf numFmtId="3" fontId="1" fillId="0" borderId="1" xfId="0" applyNumberFormat="1" applyFont="1" applyBorder="1" applyAlignment="1">
      <alignment horizontal="left" vertical="center" wrapText="1"/>
    </xf>
    <xf numFmtId="164" fontId="1" fillId="2" borderId="1" xfId="5" applyNumberFormat="1" applyFont="1" applyFill="1" applyBorder="1" applyAlignment="1">
      <alignment vertical="center"/>
    </xf>
    <xf numFmtId="0" fontId="53" fillId="2" borderId="0" xfId="0" applyFont="1" applyFill="1" applyAlignment="1">
      <alignment horizontal="center" vertical="center" wrapText="1"/>
    </xf>
    <xf numFmtId="164" fontId="1" fillId="0" borderId="1" xfId="5" applyNumberFormat="1" applyFont="1" applyFill="1" applyBorder="1" applyAlignment="1">
      <alignment vertical="center"/>
    </xf>
    <xf numFmtId="3" fontId="53" fillId="0" borderId="0" xfId="0" applyNumberFormat="1" applyFont="1" applyAlignment="1">
      <alignment horizontal="center" vertical="center" wrapText="1"/>
    </xf>
    <xf numFmtId="168" fontId="1" fillId="0" borderId="1" xfId="5" applyNumberFormat="1" applyFont="1" applyFill="1" applyBorder="1" applyAlignment="1">
      <alignment vertical="center"/>
    </xf>
    <xf numFmtId="3" fontId="1" fillId="0" borderId="8" xfId="0" applyNumberFormat="1" applyFont="1" applyBorder="1" applyAlignment="1">
      <alignment horizontal="center" vertical="center"/>
    </xf>
    <xf numFmtId="164" fontId="10" fillId="0" borderId="1" xfId="5" applyNumberFormat="1" applyFont="1" applyFill="1" applyBorder="1" applyAlignment="1">
      <alignment vertical="center"/>
    </xf>
    <xf numFmtId="3" fontId="1" fillId="0" borderId="1" xfId="0" applyNumberFormat="1" applyFont="1" applyBorder="1" applyAlignment="1">
      <alignment vertical="center"/>
    </xf>
    <xf numFmtId="0" fontId="10" fillId="2" borderId="1" xfId="0" applyFont="1" applyFill="1" applyBorder="1" applyAlignment="1">
      <alignment vertical="center"/>
    </xf>
    <xf numFmtId="164" fontId="10" fillId="2" borderId="1" xfId="0" applyNumberFormat="1" applyFont="1" applyFill="1" applyBorder="1" applyAlignment="1">
      <alignment vertical="center"/>
    </xf>
    <xf numFmtId="0" fontId="1" fillId="0" borderId="1" xfId="0" quotePrefix="1" applyFont="1" applyBorder="1" applyAlignment="1">
      <alignment horizontal="justify" vertical="center" wrapText="1"/>
    </xf>
    <xf numFmtId="164" fontId="10" fillId="2" borderId="1" xfId="5" applyNumberFormat="1" applyFont="1" applyFill="1" applyBorder="1" applyAlignment="1">
      <alignment vertical="center"/>
    </xf>
    <xf numFmtId="3" fontId="1" fillId="2" borderId="1" xfId="0" quotePrefix="1" applyNumberFormat="1" applyFont="1" applyFill="1" applyBorder="1" applyAlignment="1">
      <alignment horizontal="justify" vertical="center" wrapText="1"/>
    </xf>
    <xf numFmtId="3" fontId="1" fillId="2" borderId="1" xfId="5" applyNumberFormat="1" applyFont="1" applyFill="1" applyBorder="1" applyAlignment="1">
      <alignment vertical="center"/>
    </xf>
    <xf numFmtId="0" fontId="1" fillId="2" borderId="1" xfId="0" quotePrefix="1" applyFont="1" applyFill="1" applyBorder="1" applyAlignment="1">
      <alignment horizontal="justify" vertical="center" wrapText="1"/>
    </xf>
    <xf numFmtId="3" fontId="1" fillId="2" borderId="1" xfId="0" applyNumberFormat="1" applyFont="1" applyFill="1" applyBorder="1" applyAlignment="1">
      <alignment vertical="center"/>
    </xf>
    <xf numFmtId="49" fontId="10" fillId="2" borderId="1" xfId="12" applyNumberFormat="1" applyFont="1" applyFill="1" applyBorder="1" applyAlignment="1">
      <alignment horizontal="justify" vertical="center" wrapText="1"/>
    </xf>
    <xf numFmtId="3" fontId="10" fillId="2" borderId="1" xfId="0" applyNumberFormat="1" applyFont="1" applyFill="1" applyBorder="1" applyAlignment="1">
      <alignment vertical="center"/>
    </xf>
    <xf numFmtId="49" fontId="10" fillId="2" borderId="1" xfId="0" applyNumberFormat="1" applyFont="1" applyFill="1" applyBorder="1" applyAlignment="1">
      <alignment horizontal="center" vertical="center" wrapText="1"/>
    </xf>
    <xf numFmtId="49" fontId="1" fillId="2" borderId="1" xfId="12" applyNumberFormat="1" applyFont="1" applyFill="1" applyBorder="1" applyAlignment="1">
      <alignment horizontal="justify" vertical="center" wrapText="1"/>
    </xf>
    <xf numFmtId="0" fontId="10" fillId="2" borderId="1" xfId="0" applyFont="1" applyFill="1" applyBorder="1" applyAlignment="1">
      <alignment horizontal="justify" vertical="center" wrapText="1"/>
    </xf>
    <xf numFmtId="3" fontId="10" fillId="2" borderId="1" xfId="0" quotePrefix="1" applyNumberFormat="1" applyFont="1" applyFill="1" applyBorder="1" applyAlignment="1">
      <alignment horizontal="right" vertical="center" wrapText="1"/>
    </xf>
    <xf numFmtId="164" fontId="54" fillId="2" borderId="1" xfId="0" applyNumberFormat="1" applyFont="1" applyFill="1" applyBorder="1" applyAlignment="1">
      <alignment horizontal="center" vertical="center" wrapText="1"/>
    </xf>
    <xf numFmtId="164" fontId="55" fillId="2" borderId="0" xfId="0" applyNumberFormat="1" applyFont="1" applyFill="1" applyAlignment="1">
      <alignment horizontal="center" vertical="center" wrapText="1"/>
    </xf>
    <xf numFmtId="3" fontId="10" fillId="0" borderId="1" xfId="0" quotePrefix="1" applyNumberFormat="1" applyFont="1" applyBorder="1" applyAlignment="1">
      <alignment horizontal="right" vertical="center" wrapText="1"/>
    </xf>
    <xf numFmtId="164" fontId="55" fillId="0" borderId="0" xfId="0" applyNumberFormat="1" applyFont="1" applyAlignment="1">
      <alignment vertical="center" wrapText="1"/>
    </xf>
    <xf numFmtId="1" fontId="1" fillId="0" borderId="1" xfId="0" quotePrefix="1" applyNumberFormat="1" applyFont="1" applyBorder="1" applyAlignment="1">
      <alignment horizontal="center" vertical="center" wrapText="1"/>
    </xf>
    <xf numFmtId="1" fontId="1" fillId="0" borderId="1" xfId="0" quotePrefix="1" applyNumberFormat="1" applyFont="1" applyBorder="1" applyAlignment="1">
      <alignment horizontal="right" vertical="center" wrapText="1"/>
    </xf>
    <xf numFmtId="0" fontId="55" fillId="0" borderId="0" xfId="0" applyFont="1" applyAlignment="1">
      <alignment horizontal="right" vertical="center" wrapText="1"/>
    </xf>
    <xf numFmtId="164" fontId="1" fillId="0" borderId="1" xfId="0" applyNumberFormat="1" applyFont="1" applyBorder="1" applyAlignment="1">
      <alignment horizontal="right" vertical="center" wrapText="1"/>
    </xf>
    <xf numFmtId="3" fontId="55" fillId="0" borderId="0" xfId="0" applyNumberFormat="1" applyFont="1" applyAlignment="1">
      <alignment horizontal="right" vertical="center" wrapText="1"/>
    </xf>
    <xf numFmtId="0" fontId="54" fillId="0" borderId="1" xfId="0" applyFont="1" applyBorder="1" applyAlignment="1">
      <alignment horizontal="left" vertical="center"/>
    </xf>
    <xf numFmtId="3" fontId="55" fillId="0" borderId="1" xfId="0" quotePrefix="1" applyNumberFormat="1" applyFont="1" applyBorder="1" applyAlignment="1">
      <alignment horizontal="center" vertical="center" wrapText="1"/>
    </xf>
    <xf numFmtId="1" fontId="54" fillId="0" borderId="1" xfId="0" quotePrefix="1" applyNumberFormat="1" applyFont="1" applyBorder="1" applyAlignment="1">
      <alignment horizontal="right" vertical="center" wrapText="1"/>
    </xf>
    <xf numFmtId="0" fontId="55" fillId="0" borderId="0" xfId="0" applyFont="1" applyAlignment="1">
      <alignment horizontal="center" vertical="center" wrapText="1"/>
    </xf>
    <xf numFmtId="0" fontId="54" fillId="0" borderId="1" xfId="0" applyFont="1" applyBorder="1" applyAlignment="1">
      <alignment horizontal="center" vertical="center" wrapText="1"/>
    </xf>
    <xf numFmtId="164" fontId="1" fillId="2" borderId="1" xfId="0" applyNumberFormat="1" applyFont="1" applyFill="1" applyBorder="1" applyAlignment="1">
      <alignment horizontal="center" vertical="center" wrapText="1"/>
    </xf>
    <xf numFmtId="164" fontId="10" fillId="2" borderId="1" xfId="0" applyNumberFormat="1" applyFont="1" applyFill="1" applyBorder="1" applyAlignment="1">
      <alignment horizontal="right" vertical="center" wrapText="1"/>
    </xf>
    <xf numFmtId="3" fontId="10" fillId="2" borderId="0" xfId="0" applyNumberFormat="1" applyFont="1" applyFill="1" applyAlignment="1">
      <alignment horizontal="center" vertical="center" wrapText="1"/>
    </xf>
    <xf numFmtId="3" fontId="1" fillId="2" borderId="1" xfId="0" applyNumberFormat="1" applyFont="1" applyFill="1" applyBorder="1" applyAlignment="1">
      <alignment horizontal="right" vertical="center" wrapText="1"/>
    </xf>
    <xf numFmtId="3" fontId="1" fillId="2" borderId="1" xfId="0" applyNumberFormat="1" applyFont="1" applyFill="1" applyBorder="1" applyAlignment="1">
      <alignment horizontal="center" vertical="center" wrapText="1"/>
    </xf>
    <xf numFmtId="0" fontId="1" fillId="0" borderId="1" xfId="0" applyFont="1" applyBorder="1" applyAlignment="1">
      <alignment horizontal="right" vertical="center"/>
    </xf>
    <xf numFmtId="0" fontId="1" fillId="2" borderId="1" xfId="0" quotePrefix="1" applyFont="1" applyFill="1" applyBorder="1" applyAlignment="1">
      <alignment horizontal="center" vertical="center"/>
    </xf>
  </cellXfs>
  <cellStyles count="16">
    <cellStyle name="?_x005f_x001d_??%U©÷u&amp;H©÷9_x005f_x0008_? s_x005f_x000a__x005f_x0007__x005f_x0001__x005f_x0001_?_x005f_x0002_?????? 2" xfId="2"/>
    <cellStyle name="_Ung von nam 2011 vung TNB - Doan Cong tac (12-5-2010)_Chuẩn bị đầu tư 2011 (sep Hung)_KH 2012 (T3-2013) 2" xfId="3"/>
    <cellStyle name="Comma" xfId="13" builtinId="3"/>
    <cellStyle name="Comma 10 2" xfId="9"/>
    <cellStyle name="Comma 10 2 3" xfId="7"/>
    <cellStyle name="Comma 2_bao cao cua UBND tinh quy II - 2011" xfId="15"/>
    <cellStyle name="Comma 23 4" xfId="8"/>
    <cellStyle name="Comma 3" xfId="5"/>
    <cellStyle name="Comma 5" xfId="6"/>
    <cellStyle name="Normal" xfId="0" builtinId="0"/>
    <cellStyle name="Normal 10" xfId="4"/>
    <cellStyle name="Normal 2 4" xfId="12"/>
    <cellStyle name="Normal 6" xfId="1"/>
    <cellStyle name="Normal 66" xfId="11"/>
    <cellStyle name="Normal_Bieu mau (CV )" xfId="10"/>
    <cellStyle name="Normal_Bieu mau (CV ) 2 2" xfId="14"/>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
  <sheetViews>
    <sheetView workbookViewId="0">
      <selection activeCell="G20" sqref="G20"/>
    </sheetView>
  </sheetViews>
  <sheetFormatPr defaultColWidth="8.85546875" defaultRowHeight="15" x14ac:dyDescent="0.25"/>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ColWidth="8.85546875" defaultRowHeight="15" x14ac:dyDescent="0.25"/>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ColWidth="8.85546875" defaultRowHeight="15" x14ac:dyDescent="0.25"/>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ColWidth="11.42578125" defaultRowHeight="15" x14ac:dyDescent="0.25"/>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I13"/>
  <sheetViews>
    <sheetView workbookViewId="0">
      <selection activeCell="F13" sqref="F13:G13"/>
    </sheetView>
  </sheetViews>
  <sheetFormatPr defaultColWidth="9.140625" defaultRowHeight="18.75" x14ac:dyDescent="0.25"/>
  <cols>
    <col min="1" max="1" width="9.85546875" style="221" customWidth="1"/>
    <col min="2" max="2" width="75.140625" style="221" customWidth="1"/>
    <col min="3" max="3" width="18.7109375" style="221" customWidth="1"/>
    <col min="4" max="4" width="24.140625" style="221" customWidth="1"/>
    <col min="5" max="16384" width="9.140625" style="221"/>
  </cols>
  <sheetData>
    <row r="1" spans="1:9" ht="18.75" customHeight="1" x14ac:dyDescent="0.25">
      <c r="A1" s="236" t="s">
        <v>107</v>
      </c>
      <c r="B1" s="236"/>
      <c r="C1" s="236"/>
      <c r="D1" s="236"/>
    </row>
    <row r="2" spans="1:9" s="222" customFormat="1" ht="24.75" customHeight="1" x14ac:dyDescent="0.25">
      <c r="A2" s="236" t="s">
        <v>323</v>
      </c>
      <c r="B2" s="236"/>
      <c r="C2" s="236"/>
      <c r="D2" s="236"/>
    </row>
    <row r="3" spans="1:9" s="222" customFormat="1" ht="31.5" customHeight="1" x14ac:dyDescent="0.25">
      <c r="A3" s="237" t="s">
        <v>377</v>
      </c>
      <c r="B3" s="237"/>
      <c r="C3" s="237"/>
      <c r="D3" s="237"/>
      <c r="E3" s="223"/>
      <c r="F3" s="223"/>
      <c r="G3" s="223"/>
      <c r="H3" s="223"/>
      <c r="I3" s="223"/>
    </row>
    <row r="4" spans="1:9" s="222" customFormat="1" x14ac:dyDescent="0.25">
      <c r="A4" s="224"/>
      <c r="B4" s="224"/>
      <c r="C4" s="224"/>
      <c r="D4" s="224"/>
      <c r="E4" s="223"/>
      <c r="F4" s="223"/>
      <c r="G4" s="223"/>
      <c r="H4" s="223"/>
      <c r="I4" s="223"/>
    </row>
    <row r="5" spans="1:9" ht="17.25" customHeight="1" x14ac:dyDescent="0.25">
      <c r="C5" s="238" t="s">
        <v>33</v>
      </c>
      <c r="D5" s="238"/>
    </row>
    <row r="6" spans="1:9" s="222" customFormat="1" ht="30.75" customHeight="1" x14ac:dyDescent="0.25">
      <c r="A6" s="225" t="s">
        <v>0</v>
      </c>
      <c r="B6" s="225" t="s">
        <v>22</v>
      </c>
      <c r="C6" s="225" t="s">
        <v>26</v>
      </c>
      <c r="D6" s="225" t="s">
        <v>2</v>
      </c>
    </row>
    <row r="7" spans="1:9" s="227" customFormat="1" ht="24.95" customHeight="1" x14ac:dyDescent="0.25">
      <c r="A7" s="226">
        <v>1</v>
      </c>
      <c r="B7" s="226">
        <v>2</v>
      </c>
      <c r="C7" s="226">
        <v>3</v>
      </c>
      <c r="D7" s="226">
        <v>4</v>
      </c>
    </row>
    <row r="8" spans="1:9" s="222" customFormat="1" ht="24.95" customHeight="1" x14ac:dyDescent="0.25">
      <c r="A8" s="228" t="s">
        <v>12</v>
      </c>
      <c r="B8" s="229" t="s">
        <v>370</v>
      </c>
      <c r="C8" s="230">
        <f>SUM(C9:C12)</f>
        <v>172349.77600000001</v>
      </c>
      <c r="D8" s="228"/>
    </row>
    <row r="9" spans="1:9" ht="24.95" customHeight="1" x14ac:dyDescent="0.25">
      <c r="A9" s="231">
        <v>1</v>
      </c>
      <c r="B9" s="232" t="s">
        <v>365</v>
      </c>
      <c r="C9" s="233">
        <f>'B2_Vốn cân đối (ĐTC)'!N10</f>
        <v>2200</v>
      </c>
      <c r="D9" s="231" t="s">
        <v>107</v>
      </c>
    </row>
    <row r="10" spans="1:9" ht="24.95" customHeight="1" x14ac:dyDescent="0.25">
      <c r="A10" s="231">
        <v>2</v>
      </c>
      <c r="B10" s="232" t="s">
        <v>366</v>
      </c>
      <c r="C10" s="233">
        <v>43996</v>
      </c>
      <c r="D10" s="231" t="s">
        <v>32</v>
      </c>
    </row>
    <row r="11" spans="1:9" ht="39.950000000000003" customHeight="1" x14ac:dyDescent="0.25">
      <c r="A11" s="231">
        <v>3</v>
      </c>
      <c r="B11" s="232" t="s">
        <v>367</v>
      </c>
      <c r="C11" s="233">
        <f>'B4- NQ88 CTPTKT-XH(SN) '!E7</f>
        <v>124895</v>
      </c>
      <c r="D11" s="231" t="s">
        <v>104</v>
      </c>
    </row>
    <row r="12" spans="1:9" ht="24.95" customHeight="1" x14ac:dyDescent="0.25">
      <c r="A12" s="231">
        <v>4</v>
      </c>
      <c r="B12" s="232" t="s">
        <v>368</v>
      </c>
      <c r="C12" s="233">
        <f>'B05-PS'!E11</f>
        <v>1258.7760000000001</v>
      </c>
      <c r="D12" s="231" t="s">
        <v>136</v>
      </c>
    </row>
    <row r="13" spans="1:9" s="222" customFormat="1" ht="24.95" customHeight="1" x14ac:dyDescent="0.25">
      <c r="A13" s="228" t="s">
        <v>14</v>
      </c>
      <c r="B13" s="229" t="s">
        <v>369</v>
      </c>
      <c r="C13" s="230">
        <f>'B06- Điều chỉnh'!D10</f>
        <v>100</v>
      </c>
      <c r="D13" s="228" t="s">
        <v>137</v>
      </c>
    </row>
  </sheetData>
  <mergeCells count="4">
    <mergeCell ref="A2:D2"/>
    <mergeCell ref="A3:D3"/>
    <mergeCell ref="C5:D5"/>
    <mergeCell ref="A1:D1"/>
  </mergeCells>
  <printOptions horizontalCentered="1"/>
  <pageMargins left="0.31496062992125984" right="0.31496062992125984" top="0.74803149606299213" bottom="0.74803149606299213" header="0.31496062992125984" footer="0.31496062992125984"/>
  <pageSetup paperSize="9"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AB138"/>
  <sheetViews>
    <sheetView topLeftCell="A10" workbookViewId="0">
      <selection activeCell="E14" sqref="E14"/>
    </sheetView>
  </sheetViews>
  <sheetFormatPr defaultColWidth="9.140625" defaultRowHeight="15" x14ac:dyDescent="0.25"/>
  <cols>
    <col min="1" max="1" width="5.5703125" customWidth="1"/>
    <col min="2" max="2" width="41.140625" customWidth="1"/>
    <col min="3" max="3" width="9.85546875" style="84" customWidth="1"/>
    <col min="4" max="4" width="16.42578125" style="84" customWidth="1"/>
    <col min="5" max="5" width="8.7109375" style="84" customWidth="1"/>
    <col min="6" max="6" width="9.140625" style="84" customWidth="1"/>
    <col min="7" max="7" width="13.140625" style="84" hidden="1" customWidth="1"/>
    <col min="8" max="8" width="7.28515625" style="84" customWidth="1"/>
    <col min="9" max="9" width="11.42578125" customWidth="1"/>
    <col min="10" max="11" width="9.42578125" customWidth="1"/>
    <col min="12" max="14" width="10.7109375" customWidth="1"/>
    <col min="15" max="15" width="19.42578125" customWidth="1"/>
    <col min="16" max="16" width="9.85546875" hidden="1" customWidth="1"/>
    <col min="17" max="17" width="9.140625" style="44"/>
    <col min="18" max="18" width="11.140625" style="44" customWidth="1"/>
    <col min="19" max="19" width="16.42578125" style="44" customWidth="1"/>
    <col min="20" max="21" width="9.140625" style="44"/>
    <col min="24" max="24" width="8.42578125" customWidth="1"/>
    <col min="25" max="25" width="10.28515625" style="85" hidden="1" customWidth="1"/>
    <col min="26" max="26" width="10.42578125" style="85" hidden="1" customWidth="1"/>
  </cols>
  <sheetData>
    <row r="1" spans="1:28" s="45" customFormat="1" ht="21" customHeight="1" x14ac:dyDescent="0.25">
      <c r="A1" s="239" t="s">
        <v>32</v>
      </c>
      <c r="B1" s="239"/>
      <c r="C1" s="239"/>
      <c r="D1" s="239"/>
      <c r="E1" s="239"/>
      <c r="F1" s="239"/>
      <c r="G1" s="239"/>
      <c r="H1" s="239"/>
      <c r="I1" s="239"/>
      <c r="J1" s="239"/>
      <c r="K1" s="239"/>
      <c r="L1" s="239"/>
      <c r="M1" s="239"/>
      <c r="N1" s="239"/>
      <c r="O1" s="239"/>
      <c r="P1" s="96"/>
      <c r="Q1" s="34"/>
      <c r="R1" s="34"/>
      <c r="S1" s="34"/>
      <c r="T1" s="34"/>
      <c r="U1" s="34"/>
      <c r="Y1" s="46"/>
      <c r="Z1" s="46"/>
    </row>
    <row r="2" spans="1:28" s="45" customFormat="1" ht="19.5" customHeight="1" x14ac:dyDescent="0.25">
      <c r="A2" s="241" t="s">
        <v>324</v>
      </c>
      <c r="B2" s="241"/>
      <c r="C2" s="241"/>
      <c r="D2" s="241"/>
      <c r="E2" s="241"/>
      <c r="F2" s="241"/>
      <c r="G2" s="241"/>
      <c r="H2" s="241"/>
      <c r="I2" s="241"/>
      <c r="J2" s="241"/>
      <c r="K2" s="241"/>
      <c r="L2" s="241"/>
      <c r="M2" s="241"/>
      <c r="N2" s="241"/>
      <c r="O2" s="241"/>
      <c r="P2" s="241"/>
      <c r="Q2" s="34"/>
      <c r="R2" s="34"/>
      <c r="S2" s="34"/>
      <c r="T2" s="34"/>
      <c r="U2" s="34"/>
      <c r="Y2" s="46"/>
      <c r="Z2" s="46"/>
    </row>
    <row r="3" spans="1:28" s="45" customFormat="1" ht="19.5" customHeight="1" x14ac:dyDescent="0.25">
      <c r="A3" s="242" t="str">
        <f>'Biểu 01-TH'!A3:D3</f>
        <v>(Kèm theo Tờ trình số:           /TTr-UBND, ngày           tháng 4 năm 2024 của UBND huyện Mường Tè)</v>
      </c>
      <c r="B3" s="243"/>
      <c r="C3" s="243"/>
      <c r="D3" s="243"/>
      <c r="E3" s="243"/>
      <c r="F3" s="243"/>
      <c r="G3" s="243"/>
      <c r="H3" s="243"/>
      <c r="I3" s="243"/>
      <c r="J3" s="243"/>
      <c r="K3" s="243"/>
      <c r="L3" s="243"/>
      <c r="M3" s="243"/>
      <c r="N3" s="243"/>
      <c r="O3" s="243"/>
      <c r="P3" s="243"/>
      <c r="Q3" s="34"/>
      <c r="R3" s="34"/>
      <c r="S3" s="34"/>
      <c r="T3" s="34"/>
      <c r="U3" s="34"/>
      <c r="Y3" s="46"/>
      <c r="Z3" s="46"/>
    </row>
    <row r="4" spans="1:28" s="45" customFormat="1" ht="19.5" customHeight="1" x14ac:dyDescent="0.25">
      <c r="A4" s="91"/>
      <c r="B4" s="92"/>
      <c r="C4" s="92"/>
      <c r="D4" s="92"/>
      <c r="E4" s="92"/>
      <c r="F4" s="92"/>
      <c r="G4" s="92"/>
      <c r="H4" s="92"/>
      <c r="I4" s="92"/>
      <c r="J4" s="92"/>
      <c r="K4" s="92"/>
      <c r="L4" s="92"/>
      <c r="M4" s="92"/>
      <c r="N4" s="92"/>
      <c r="O4" s="92"/>
      <c r="P4" s="92"/>
      <c r="Q4" s="34"/>
      <c r="R4" s="34"/>
      <c r="S4" s="34"/>
      <c r="T4" s="34"/>
      <c r="U4" s="34"/>
      <c r="Y4" s="46"/>
      <c r="Z4" s="46"/>
    </row>
    <row r="5" spans="1:28" s="45" customFormat="1" ht="19.5" customHeight="1" x14ac:dyDescent="0.25">
      <c r="A5" s="47"/>
      <c r="B5" s="47"/>
      <c r="C5" s="34"/>
      <c r="D5" s="34"/>
      <c r="E5" s="34"/>
      <c r="F5" s="34"/>
      <c r="G5" s="34"/>
      <c r="H5" s="34"/>
      <c r="I5" s="34"/>
      <c r="J5" s="34"/>
      <c r="K5" s="34"/>
      <c r="L5" s="34"/>
      <c r="M5" s="34"/>
      <c r="N5" s="48"/>
      <c r="O5" s="244" t="s">
        <v>325</v>
      </c>
      <c r="P5" s="244"/>
      <c r="Q5" s="34"/>
      <c r="R5" s="34"/>
      <c r="S5" s="34"/>
      <c r="T5" s="34"/>
      <c r="U5" s="34"/>
      <c r="Y5" s="46"/>
      <c r="Z5" s="46"/>
    </row>
    <row r="6" spans="1:28" s="49" customFormat="1" ht="20.100000000000001" customHeight="1" x14ac:dyDescent="0.2">
      <c r="A6" s="240" t="s">
        <v>0</v>
      </c>
      <c r="B6" s="240" t="s">
        <v>326</v>
      </c>
      <c r="C6" s="240" t="s">
        <v>132</v>
      </c>
      <c r="D6" s="240" t="s">
        <v>327</v>
      </c>
      <c r="E6" s="240" t="s">
        <v>328</v>
      </c>
      <c r="F6" s="240" t="s">
        <v>329</v>
      </c>
      <c r="G6" s="240" t="s">
        <v>330</v>
      </c>
      <c r="H6" s="240" t="s">
        <v>331</v>
      </c>
      <c r="I6" s="240" t="s">
        <v>332</v>
      </c>
      <c r="J6" s="240"/>
      <c r="K6" s="240"/>
      <c r="L6" s="240" t="s">
        <v>333</v>
      </c>
      <c r="M6" s="240" t="s">
        <v>334</v>
      </c>
      <c r="N6" s="240" t="s">
        <v>335</v>
      </c>
      <c r="O6" s="240" t="s">
        <v>115</v>
      </c>
      <c r="P6" s="240" t="s">
        <v>2</v>
      </c>
      <c r="Q6" s="44"/>
      <c r="R6" s="44"/>
      <c r="S6" s="44"/>
      <c r="T6" s="44"/>
      <c r="U6" s="44"/>
      <c r="Y6" s="50"/>
      <c r="Z6" s="50"/>
    </row>
    <row r="7" spans="1:28" s="49" customFormat="1" ht="20.100000000000001" customHeight="1" x14ac:dyDescent="0.2">
      <c r="A7" s="240"/>
      <c r="B7" s="240"/>
      <c r="C7" s="240"/>
      <c r="D7" s="240"/>
      <c r="E7" s="240"/>
      <c r="F7" s="240"/>
      <c r="G7" s="240"/>
      <c r="H7" s="240"/>
      <c r="I7" s="240" t="s">
        <v>336</v>
      </c>
      <c r="J7" s="240" t="s">
        <v>337</v>
      </c>
      <c r="K7" s="240"/>
      <c r="L7" s="240"/>
      <c r="M7" s="240"/>
      <c r="N7" s="240"/>
      <c r="O7" s="240"/>
      <c r="P7" s="240"/>
      <c r="Q7" s="44"/>
      <c r="R7" s="44"/>
      <c r="S7" s="44"/>
      <c r="T7" s="44"/>
      <c r="U7" s="44"/>
      <c r="Y7" s="50"/>
      <c r="Z7" s="50"/>
    </row>
    <row r="8" spans="1:28" s="49" customFormat="1" ht="36" customHeight="1" x14ac:dyDescent="0.2">
      <c r="A8" s="240"/>
      <c r="B8" s="240"/>
      <c r="C8" s="240"/>
      <c r="D8" s="240"/>
      <c r="E8" s="240"/>
      <c r="F8" s="240"/>
      <c r="G8" s="240"/>
      <c r="H8" s="240"/>
      <c r="I8" s="240"/>
      <c r="J8" s="240" t="s">
        <v>338</v>
      </c>
      <c r="K8" s="93" t="s">
        <v>135</v>
      </c>
      <c r="L8" s="240"/>
      <c r="M8" s="240"/>
      <c r="N8" s="240"/>
      <c r="O8" s="240"/>
      <c r="P8" s="240"/>
      <c r="Q8" s="44"/>
      <c r="R8" s="44"/>
      <c r="S8" s="44"/>
      <c r="T8" s="44"/>
      <c r="U8" s="44"/>
      <c r="Y8" s="50"/>
      <c r="Z8" s="50"/>
    </row>
    <row r="9" spans="1:28" s="49" customFormat="1" ht="30.75" customHeight="1" x14ac:dyDescent="0.2">
      <c r="A9" s="240"/>
      <c r="B9" s="240"/>
      <c r="C9" s="240"/>
      <c r="D9" s="240"/>
      <c r="E9" s="240"/>
      <c r="F9" s="240"/>
      <c r="G9" s="240"/>
      <c r="H9" s="240"/>
      <c r="I9" s="240"/>
      <c r="J9" s="240"/>
      <c r="K9" s="93" t="s">
        <v>133</v>
      </c>
      <c r="L9" s="240"/>
      <c r="M9" s="240"/>
      <c r="N9" s="240"/>
      <c r="O9" s="240"/>
      <c r="P9" s="240"/>
      <c r="Q9" s="44"/>
      <c r="R9" s="44"/>
      <c r="S9" s="44"/>
      <c r="T9" s="44"/>
      <c r="U9" s="44"/>
      <c r="Y9" s="50"/>
      <c r="Z9" s="50"/>
    </row>
    <row r="10" spans="1:28" s="51" customFormat="1" ht="21.95" customHeight="1" x14ac:dyDescent="0.2">
      <c r="A10" s="139"/>
      <c r="B10" s="140" t="s">
        <v>134</v>
      </c>
      <c r="C10" s="139"/>
      <c r="D10" s="139"/>
      <c r="E10" s="139"/>
      <c r="F10" s="139"/>
      <c r="G10" s="139"/>
      <c r="H10" s="139"/>
      <c r="I10" s="139"/>
      <c r="J10" s="141">
        <f>J11</f>
        <v>15500</v>
      </c>
      <c r="K10" s="141">
        <f t="shared" ref="K10:N11" si="0">K11</f>
        <v>14550</v>
      </c>
      <c r="L10" s="141">
        <f t="shared" si="0"/>
        <v>10050</v>
      </c>
      <c r="M10" s="141">
        <f t="shared" si="0"/>
        <v>0</v>
      </c>
      <c r="N10" s="141">
        <f t="shared" si="0"/>
        <v>2200</v>
      </c>
      <c r="O10" s="139"/>
      <c r="P10" s="125"/>
      <c r="Q10" s="43"/>
      <c r="R10" s="43"/>
      <c r="S10" s="43"/>
      <c r="T10" s="43"/>
      <c r="U10" s="43"/>
      <c r="X10" s="51" t="e">
        <f>#REF!/#REF!%</f>
        <v>#REF!</v>
      </c>
      <c r="Y10" s="52"/>
      <c r="Z10" s="52"/>
    </row>
    <row r="11" spans="1:28" s="53" customFormat="1" ht="21.95" customHeight="1" x14ac:dyDescent="0.2">
      <c r="A11" s="140" t="s">
        <v>12</v>
      </c>
      <c r="B11" s="142" t="s">
        <v>339</v>
      </c>
      <c r="C11" s="140"/>
      <c r="D11" s="140"/>
      <c r="E11" s="140"/>
      <c r="F11" s="140"/>
      <c r="G11" s="143"/>
      <c r="H11" s="140"/>
      <c r="I11" s="144"/>
      <c r="J11" s="145">
        <f>J12</f>
        <v>15500</v>
      </c>
      <c r="K11" s="145">
        <f t="shared" si="0"/>
        <v>14550</v>
      </c>
      <c r="L11" s="145">
        <f t="shared" si="0"/>
        <v>10050</v>
      </c>
      <c r="M11" s="145">
        <f t="shared" si="0"/>
        <v>0</v>
      </c>
      <c r="N11" s="145">
        <f t="shared" si="0"/>
        <v>2200</v>
      </c>
      <c r="O11" s="143"/>
      <c r="P11" s="126"/>
      <c r="Q11" s="42"/>
      <c r="R11" s="42"/>
      <c r="S11" s="42"/>
      <c r="T11" s="42"/>
      <c r="U11" s="42"/>
      <c r="Y11" s="54"/>
      <c r="Z11" s="55"/>
      <c r="AA11" s="56"/>
    </row>
    <row r="12" spans="1:28" s="51" customFormat="1" ht="21.95" customHeight="1" x14ac:dyDescent="0.2">
      <c r="A12" s="140"/>
      <c r="B12" s="142" t="s">
        <v>340</v>
      </c>
      <c r="C12" s="140"/>
      <c r="D12" s="140"/>
      <c r="E12" s="140"/>
      <c r="F12" s="140"/>
      <c r="G12" s="140"/>
      <c r="H12" s="140"/>
      <c r="I12" s="140"/>
      <c r="J12" s="141">
        <f>J13+J15</f>
        <v>15500</v>
      </c>
      <c r="K12" s="141">
        <f t="shared" ref="K12:N12" si="1">K13+K15</f>
        <v>14550</v>
      </c>
      <c r="L12" s="141">
        <f t="shared" si="1"/>
        <v>10050</v>
      </c>
      <c r="M12" s="141">
        <f t="shared" si="1"/>
        <v>0</v>
      </c>
      <c r="N12" s="141">
        <f t="shared" si="1"/>
        <v>2200</v>
      </c>
      <c r="O12" s="140"/>
      <c r="P12" s="127"/>
      <c r="Q12" s="43"/>
      <c r="R12" s="43"/>
      <c r="S12" s="43"/>
      <c r="T12" s="58"/>
      <c r="U12" s="43"/>
      <c r="X12" s="59" t="e">
        <f>#REF!/#REF!*100</f>
        <v>#REF!</v>
      </c>
      <c r="Y12" s="52"/>
      <c r="Z12" s="57" t="e">
        <f>#REF!+#REF!+#REF!+Z15+#REF!</f>
        <v>#REF!</v>
      </c>
      <c r="AA12" s="60" t="e">
        <f>N12-Z12</f>
        <v>#REF!</v>
      </c>
      <c r="AB12" s="60" t="e">
        <f>#REF!-Z12</f>
        <v>#REF!</v>
      </c>
    </row>
    <row r="13" spans="1:28" s="51" customFormat="1" ht="21.95" customHeight="1" x14ac:dyDescent="0.2">
      <c r="A13" s="140"/>
      <c r="B13" s="146" t="s">
        <v>341</v>
      </c>
      <c r="C13" s="140"/>
      <c r="D13" s="140"/>
      <c r="E13" s="140"/>
      <c r="F13" s="140"/>
      <c r="G13" s="140"/>
      <c r="H13" s="140"/>
      <c r="I13" s="140"/>
      <c r="J13" s="141">
        <f>J14</f>
        <v>1000</v>
      </c>
      <c r="K13" s="141">
        <f t="shared" ref="K13:N13" si="2">K14</f>
        <v>50</v>
      </c>
      <c r="L13" s="141">
        <f t="shared" si="2"/>
        <v>50</v>
      </c>
      <c r="M13" s="141">
        <f t="shared" si="2"/>
        <v>0</v>
      </c>
      <c r="N13" s="141">
        <f t="shared" si="2"/>
        <v>49</v>
      </c>
      <c r="O13" s="140"/>
      <c r="P13" s="127"/>
      <c r="Q13" s="43"/>
      <c r="R13" s="43"/>
      <c r="S13" s="43"/>
      <c r="T13" s="58"/>
      <c r="U13" s="43"/>
      <c r="X13" s="59"/>
      <c r="Y13" s="52"/>
      <c r="Z13" s="57"/>
      <c r="AA13" s="60"/>
      <c r="AB13" s="60"/>
    </row>
    <row r="14" spans="1:28" s="51" customFormat="1" ht="53.1" customHeight="1" x14ac:dyDescent="0.2">
      <c r="A14" s="139">
        <v>1</v>
      </c>
      <c r="B14" s="147" t="s">
        <v>342</v>
      </c>
      <c r="C14" s="148" t="s">
        <v>220</v>
      </c>
      <c r="D14" s="148" t="s">
        <v>343</v>
      </c>
      <c r="E14" s="149">
        <v>7971512</v>
      </c>
      <c r="F14" s="148" t="s">
        <v>344</v>
      </c>
      <c r="G14" s="139"/>
      <c r="H14" s="148" t="s">
        <v>371</v>
      </c>
      <c r="I14" s="148" t="s">
        <v>345</v>
      </c>
      <c r="J14" s="150">
        <v>1000</v>
      </c>
      <c r="K14" s="151">
        <v>50</v>
      </c>
      <c r="L14" s="151">
        <v>50</v>
      </c>
      <c r="M14" s="151">
        <v>0</v>
      </c>
      <c r="N14" s="151">
        <v>49</v>
      </c>
      <c r="O14" s="152" t="s">
        <v>346</v>
      </c>
      <c r="P14" s="128"/>
      <c r="Q14" s="43"/>
      <c r="R14" s="43"/>
      <c r="S14" s="43"/>
      <c r="T14" s="58"/>
      <c r="U14" s="43"/>
      <c r="X14" s="59"/>
      <c r="Y14" s="52"/>
      <c r="Z14" s="62"/>
      <c r="AA14" s="60"/>
      <c r="AB14" s="60"/>
    </row>
    <row r="15" spans="1:28" s="65" customFormat="1" ht="21.95" customHeight="1" x14ac:dyDescent="0.2">
      <c r="A15" s="153"/>
      <c r="B15" s="154" t="s">
        <v>347</v>
      </c>
      <c r="C15" s="155"/>
      <c r="D15" s="155"/>
      <c r="E15" s="155"/>
      <c r="F15" s="155"/>
      <c r="G15" s="155"/>
      <c r="H15" s="155"/>
      <c r="I15" s="156"/>
      <c r="J15" s="157">
        <f>SUM(J16:J17)</f>
        <v>14500</v>
      </c>
      <c r="K15" s="157">
        <f t="shared" ref="K15:N15" si="3">SUM(K16:K17)</f>
        <v>14500</v>
      </c>
      <c r="L15" s="157">
        <f t="shared" si="3"/>
        <v>10000</v>
      </c>
      <c r="M15" s="157">
        <f t="shared" si="3"/>
        <v>0</v>
      </c>
      <c r="N15" s="157">
        <f t="shared" si="3"/>
        <v>2151</v>
      </c>
      <c r="O15" s="156"/>
      <c r="P15" s="129"/>
      <c r="Q15" s="64"/>
      <c r="R15" s="64"/>
      <c r="S15" s="64"/>
      <c r="T15" s="64"/>
      <c r="U15" s="64"/>
      <c r="Y15" s="66"/>
      <c r="Z15" s="63" t="e">
        <f>SUM(#REF!)</f>
        <v>#REF!</v>
      </c>
    </row>
    <row r="16" spans="1:28" s="49" customFormat="1" ht="53.1" customHeight="1" x14ac:dyDescent="0.2">
      <c r="A16" s="7">
        <v>1</v>
      </c>
      <c r="B16" s="158" t="s">
        <v>348</v>
      </c>
      <c r="C16" s="159" t="s">
        <v>6</v>
      </c>
      <c r="D16" s="148" t="s">
        <v>349</v>
      </c>
      <c r="E16" s="159"/>
      <c r="F16" s="159"/>
      <c r="G16" s="159"/>
      <c r="H16" s="159" t="s">
        <v>350</v>
      </c>
      <c r="I16" s="7" t="s">
        <v>351</v>
      </c>
      <c r="J16" s="150">
        <f>K16</f>
        <v>7000</v>
      </c>
      <c r="K16" s="150">
        <v>7000</v>
      </c>
      <c r="L16" s="150">
        <v>5000</v>
      </c>
      <c r="M16" s="150">
        <v>0</v>
      </c>
      <c r="N16" s="150">
        <v>1000</v>
      </c>
      <c r="O16" s="152" t="s">
        <v>346</v>
      </c>
      <c r="P16" s="130"/>
      <c r="Q16" s="44"/>
      <c r="R16" s="44"/>
      <c r="S16" s="44"/>
      <c r="T16" s="44"/>
      <c r="U16" s="44"/>
      <c r="Y16" s="50"/>
      <c r="Z16" s="61"/>
    </row>
    <row r="17" spans="1:26" s="49" customFormat="1" ht="53.1" customHeight="1" x14ac:dyDescent="0.2">
      <c r="A17" s="7">
        <v>2</v>
      </c>
      <c r="B17" s="158" t="s">
        <v>352</v>
      </c>
      <c r="C17" s="159" t="s">
        <v>206</v>
      </c>
      <c r="D17" s="148" t="s">
        <v>349</v>
      </c>
      <c r="E17" s="159"/>
      <c r="F17" s="159"/>
      <c r="G17" s="159"/>
      <c r="H17" s="159" t="s">
        <v>350</v>
      </c>
      <c r="I17" s="7" t="s">
        <v>353</v>
      </c>
      <c r="J17" s="150">
        <f>K17</f>
        <v>7500</v>
      </c>
      <c r="K17" s="150">
        <v>7500</v>
      </c>
      <c r="L17" s="150">
        <v>5000</v>
      </c>
      <c r="M17" s="150">
        <v>0</v>
      </c>
      <c r="N17" s="150">
        <f>1200-49</f>
        <v>1151</v>
      </c>
      <c r="O17" s="152" t="s">
        <v>346</v>
      </c>
      <c r="P17" s="130"/>
      <c r="Q17" s="44"/>
      <c r="R17" s="44"/>
      <c r="S17" s="44"/>
      <c r="T17" s="44"/>
      <c r="U17" s="44"/>
      <c r="Y17" s="50"/>
      <c r="Z17" s="61"/>
    </row>
    <row r="18" spans="1:26" s="49" customFormat="1" ht="12.75" hidden="1" x14ac:dyDescent="0.2">
      <c r="A18" s="131"/>
      <c r="B18" s="132"/>
      <c r="C18" s="133"/>
      <c r="D18" s="133"/>
      <c r="E18" s="133"/>
      <c r="F18" s="133"/>
      <c r="G18" s="134"/>
      <c r="H18" s="135"/>
      <c r="I18" s="134"/>
      <c r="J18" s="136"/>
      <c r="K18" s="137"/>
      <c r="L18" s="137"/>
      <c r="M18" s="137"/>
      <c r="N18" s="138"/>
      <c r="O18" s="134"/>
      <c r="P18" s="68"/>
      <c r="Q18" s="44"/>
      <c r="R18" s="69"/>
      <c r="S18" s="70"/>
      <c r="T18" s="44"/>
      <c r="U18" s="44"/>
      <c r="Y18" s="50"/>
      <c r="Z18" s="50"/>
    </row>
    <row r="19" spans="1:26" s="49" customFormat="1" ht="12.75" hidden="1" x14ac:dyDescent="0.2">
      <c r="A19" s="71"/>
      <c r="B19" s="72"/>
      <c r="C19" s="73"/>
      <c r="D19" s="73"/>
      <c r="E19" s="73"/>
      <c r="F19" s="73"/>
      <c r="G19" s="74"/>
      <c r="H19" s="75"/>
      <c r="I19" s="74"/>
      <c r="J19" s="76"/>
      <c r="K19" s="77"/>
      <c r="L19" s="77"/>
      <c r="M19" s="77"/>
      <c r="N19" s="78"/>
      <c r="O19" s="79"/>
      <c r="P19" s="80"/>
      <c r="Q19" s="44"/>
      <c r="R19" s="44"/>
      <c r="S19" s="44"/>
      <c r="T19" s="44"/>
      <c r="U19" s="44"/>
      <c r="Y19" s="50"/>
      <c r="Z19" s="50"/>
    </row>
    <row r="20" spans="1:26" s="49" customFormat="1" ht="12.75" hidden="1" x14ac:dyDescent="0.2">
      <c r="A20" s="81"/>
      <c r="B20" s="81"/>
      <c r="C20" s="82"/>
      <c r="D20" s="82"/>
      <c r="E20" s="82"/>
      <c r="F20" s="82"/>
      <c r="G20" s="82"/>
      <c r="H20" s="82"/>
      <c r="I20" s="82"/>
      <c r="J20" s="67"/>
      <c r="K20" s="67"/>
      <c r="L20" s="67"/>
      <c r="M20" s="67"/>
      <c r="N20" s="67"/>
      <c r="O20" s="82"/>
      <c r="P20" s="83"/>
      <c r="Q20" s="44"/>
      <c r="R20" s="44"/>
      <c r="S20" s="44"/>
      <c r="T20" s="44"/>
      <c r="U20" s="44"/>
      <c r="Y20" s="50"/>
      <c r="Z20" s="50"/>
    </row>
    <row r="21" spans="1:26" hidden="1" x14ac:dyDescent="0.25"/>
    <row r="22" spans="1:26" hidden="1" x14ac:dyDescent="0.25">
      <c r="A22" s="86">
        <v>1</v>
      </c>
      <c r="B22" s="87" t="s">
        <v>354</v>
      </c>
      <c r="N22" s="88">
        <f>SUMIF($R$11:$R$20,B22,$N$11:$O$20)</f>
        <v>0</v>
      </c>
    </row>
    <row r="23" spans="1:26" hidden="1" x14ac:dyDescent="0.25">
      <c r="A23" s="86">
        <v>2</v>
      </c>
      <c r="B23" s="89" t="s">
        <v>54</v>
      </c>
      <c r="N23" s="88">
        <f>SUMIF($R$11:$R$20,B23,$N$11:$O$20)</f>
        <v>0</v>
      </c>
    </row>
    <row r="24" spans="1:26" hidden="1" x14ac:dyDescent="0.25">
      <c r="A24" s="86"/>
      <c r="N24" s="90">
        <f>SUM(N22:N23)</f>
        <v>0</v>
      </c>
    </row>
    <row r="25" spans="1:26" hidden="1" x14ac:dyDescent="0.25">
      <c r="A25" s="86">
        <v>1</v>
      </c>
      <c r="B25" s="89" t="s">
        <v>355</v>
      </c>
      <c r="N25" s="88">
        <f t="shared" ref="N25:N30" si="4">SUMIF($S$11:$S$20,B25,$N$11:$O$20)</f>
        <v>0</v>
      </c>
    </row>
    <row r="26" spans="1:26" hidden="1" x14ac:dyDescent="0.25">
      <c r="A26" s="86">
        <v>2</v>
      </c>
      <c r="B26" s="87" t="s">
        <v>356</v>
      </c>
      <c r="N26" s="88">
        <f t="shared" si="4"/>
        <v>0</v>
      </c>
    </row>
    <row r="27" spans="1:26" hidden="1" x14ac:dyDescent="0.25">
      <c r="A27" s="86">
        <v>3</v>
      </c>
      <c r="B27" s="89" t="s">
        <v>357</v>
      </c>
      <c r="N27" s="88">
        <f t="shared" si="4"/>
        <v>0</v>
      </c>
    </row>
    <row r="28" spans="1:26" hidden="1" x14ac:dyDescent="0.25">
      <c r="A28" s="86">
        <v>4</v>
      </c>
      <c r="B28" s="89" t="s">
        <v>358</v>
      </c>
      <c r="N28" s="88">
        <f t="shared" si="4"/>
        <v>0</v>
      </c>
    </row>
    <row r="29" spans="1:26" hidden="1" x14ac:dyDescent="0.25">
      <c r="A29" s="86">
        <v>5</v>
      </c>
      <c r="B29" s="89" t="s">
        <v>359</v>
      </c>
      <c r="N29" s="88">
        <f t="shared" si="4"/>
        <v>0</v>
      </c>
    </row>
    <row r="30" spans="1:26" hidden="1" x14ac:dyDescent="0.25">
      <c r="A30" s="86">
        <v>6</v>
      </c>
      <c r="B30" s="89" t="s">
        <v>360</v>
      </c>
      <c r="N30" s="88">
        <f t="shared" si="4"/>
        <v>0</v>
      </c>
    </row>
    <row r="31" spans="1:26" hidden="1" x14ac:dyDescent="0.25">
      <c r="A31" s="86"/>
      <c r="N31" s="90">
        <f>SUM(N25:N30)</f>
        <v>0</v>
      </c>
    </row>
    <row r="32" spans="1:26" hidden="1" x14ac:dyDescent="0.25">
      <c r="A32" s="86"/>
    </row>
    <row r="33" hidden="1" x14ac:dyDescent="0.25"/>
    <row r="34" hidden="1" x14ac:dyDescent="0.25"/>
    <row r="35" hidden="1" x14ac:dyDescent="0.25"/>
    <row r="36" hidden="1" x14ac:dyDescent="0.25"/>
    <row r="37" hidden="1" x14ac:dyDescent="0.25"/>
    <row r="38" hidden="1" x14ac:dyDescent="0.25"/>
    <row r="39" hidden="1" x14ac:dyDescent="0.25"/>
    <row r="40" hidden="1" x14ac:dyDescent="0.25"/>
    <row r="41" hidden="1" x14ac:dyDescent="0.25"/>
    <row r="42" hidden="1" x14ac:dyDescent="0.25"/>
    <row r="43" hidden="1" x14ac:dyDescent="0.25"/>
    <row r="44" hidden="1" x14ac:dyDescent="0.25"/>
    <row r="45" hidden="1" x14ac:dyDescent="0.25"/>
    <row r="46" hidden="1" x14ac:dyDescent="0.25"/>
    <row r="47" hidden="1" x14ac:dyDescent="0.25"/>
    <row r="48" hidden="1" x14ac:dyDescent="0.25"/>
    <row r="49" hidden="1" x14ac:dyDescent="0.25"/>
    <row r="50" hidden="1" x14ac:dyDescent="0.25"/>
    <row r="51" hidden="1" x14ac:dyDescent="0.25"/>
    <row r="52" hidden="1" x14ac:dyDescent="0.25"/>
    <row r="53" hidden="1" x14ac:dyDescent="0.25"/>
    <row r="54" hidden="1" x14ac:dyDescent="0.25"/>
    <row r="55" hidden="1" x14ac:dyDescent="0.25"/>
    <row r="56" hidden="1" x14ac:dyDescent="0.25"/>
    <row r="57" hidden="1" x14ac:dyDescent="0.25"/>
    <row r="58" hidden="1" x14ac:dyDescent="0.25"/>
    <row r="59" hidden="1" x14ac:dyDescent="0.25"/>
    <row r="60" hidden="1" x14ac:dyDescent="0.25"/>
    <row r="61" hidden="1" x14ac:dyDescent="0.25"/>
    <row r="62" hidden="1" x14ac:dyDescent="0.25"/>
    <row r="63" hidden="1" x14ac:dyDescent="0.25"/>
    <row r="64" hidden="1" x14ac:dyDescent="0.25"/>
    <row r="65" hidden="1" x14ac:dyDescent="0.25"/>
    <row r="66" hidden="1" x14ac:dyDescent="0.25"/>
    <row r="67" hidden="1" x14ac:dyDescent="0.25"/>
    <row r="68" hidden="1" x14ac:dyDescent="0.25"/>
    <row r="69" hidden="1" x14ac:dyDescent="0.25"/>
    <row r="70" hidden="1" x14ac:dyDescent="0.25"/>
    <row r="71" hidden="1" x14ac:dyDescent="0.25"/>
    <row r="72" hidden="1" x14ac:dyDescent="0.25"/>
    <row r="73" hidden="1" x14ac:dyDescent="0.25"/>
    <row r="74" hidden="1" x14ac:dyDescent="0.25"/>
    <row r="75" hidden="1" x14ac:dyDescent="0.25"/>
    <row r="76" hidden="1" x14ac:dyDescent="0.25"/>
    <row r="77" hidden="1" x14ac:dyDescent="0.25"/>
    <row r="78" hidden="1" x14ac:dyDescent="0.25"/>
    <row r="79" hidden="1" x14ac:dyDescent="0.25"/>
    <row r="80" hidden="1" x14ac:dyDescent="0.25"/>
    <row r="81" hidden="1" x14ac:dyDescent="0.25"/>
    <row r="82" hidden="1" x14ac:dyDescent="0.25"/>
    <row r="83" hidden="1" x14ac:dyDescent="0.25"/>
    <row r="84" hidden="1" x14ac:dyDescent="0.25"/>
    <row r="85" hidden="1" x14ac:dyDescent="0.25"/>
    <row r="86" hidden="1" x14ac:dyDescent="0.25"/>
    <row r="87" hidden="1" x14ac:dyDescent="0.25"/>
    <row r="88" hidden="1" x14ac:dyDescent="0.25"/>
    <row r="89" hidden="1" x14ac:dyDescent="0.25"/>
    <row r="90" hidden="1" x14ac:dyDescent="0.25"/>
    <row r="91" hidden="1" x14ac:dyDescent="0.25"/>
    <row r="92" hidden="1" x14ac:dyDescent="0.25"/>
    <row r="93" hidden="1" x14ac:dyDescent="0.25"/>
    <row r="94" hidden="1" x14ac:dyDescent="0.25"/>
    <row r="95" hidden="1" x14ac:dyDescent="0.25"/>
    <row r="96" hidden="1" x14ac:dyDescent="0.25"/>
    <row r="97" hidden="1" x14ac:dyDescent="0.25"/>
    <row r="98" hidden="1" x14ac:dyDescent="0.25"/>
    <row r="99" hidden="1" x14ac:dyDescent="0.25"/>
    <row r="100" hidden="1" x14ac:dyDescent="0.25"/>
    <row r="101" hidden="1" x14ac:dyDescent="0.25"/>
    <row r="102" hidden="1" x14ac:dyDescent="0.25"/>
    <row r="103" hidden="1" x14ac:dyDescent="0.25"/>
    <row r="104" hidden="1" x14ac:dyDescent="0.25"/>
    <row r="105" hidden="1" x14ac:dyDescent="0.25"/>
    <row r="106" hidden="1" x14ac:dyDescent="0.25"/>
    <row r="107" hidden="1" x14ac:dyDescent="0.25"/>
    <row r="108" hidden="1" x14ac:dyDescent="0.25"/>
    <row r="109" hidden="1" x14ac:dyDescent="0.25"/>
    <row r="110" hidden="1" x14ac:dyDescent="0.25"/>
    <row r="111" hidden="1" x14ac:dyDescent="0.25"/>
    <row r="112" hidden="1" x14ac:dyDescent="0.25"/>
    <row r="113" hidden="1" x14ac:dyDescent="0.25"/>
    <row r="114" hidden="1" x14ac:dyDescent="0.25"/>
    <row r="115" hidden="1" x14ac:dyDescent="0.25"/>
    <row r="116" hidden="1" x14ac:dyDescent="0.25"/>
    <row r="117" hidden="1" x14ac:dyDescent="0.25"/>
    <row r="118" hidden="1" x14ac:dyDescent="0.25"/>
    <row r="119" hidden="1" x14ac:dyDescent="0.25"/>
    <row r="120" hidden="1" x14ac:dyDescent="0.25"/>
    <row r="121" hidden="1" x14ac:dyDescent="0.25"/>
    <row r="122" hidden="1" x14ac:dyDescent="0.25"/>
    <row r="123" hidden="1" x14ac:dyDescent="0.25"/>
    <row r="124" hidden="1" x14ac:dyDescent="0.25"/>
    <row r="125" hidden="1" x14ac:dyDescent="0.25"/>
    <row r="126" hidden="1" x14ac:dyDescent="0.25"/>
    <row r="127" hidden="1" x14ac:dyDescent="0.25"/>
    <row r="128" hidden="1" x14ac:dyDescent="0.25"/>
    <row r="129" hidden="1" x14ac:dyDescent="0.25"/>
    <row r="130" hidden="1" x14ac:dyDescent="0.25"/>
    <row r="131" hidden="1" x14ac:dyDescent="0.25"/>
    <row r="132" hidden="1" x14ac:dyDescent="0.25"/>
    <row r="133" hidden="1" x14ac:dyDescent="0.25"/>
    <row r="134" hidden="1" x14ac:dyDescent="0.25"/>
    <row r="135" hidden="1" x14ac:dyDescent="0.25"/>
    <row r="136" hidden="1" x14ac:dyDescent="0.25"/>
    <row r="137" hidden="1" x14ac:dyDescent="0.25"/>
    <row r="138" hidden="1" x14ac:dyDescent="0.25"/>
  </sheetData>
  <mergeCells count="21">
    <mergeCell ref="H6:H9"/>
    <mergeCell ref="I6:K6"/>
    <mergeCell ref="L6:L9"/>
    <mergeCell ref="M6:M9"/>
    <mergeCell ref="N6:N9"/>
    <mergeCell ref="A1:O1"/>
    <mergeCell ref="O6:O9"/>
    <mergeCell ref="P6:P9"/>
    <mergeCell ref="I7:I9"/>
    <mergeCell ref="J7:K7"/>
    <mergeCell ref="J8:J9"/>
    <mergeCell ref="A2:P2"/>
    <mergeCell ref="A3:P3"/>
    <mergeCell ref="O5:P5"/>
    <mergeCell ref="A6:A9"/>
    <mergeCell ref="B6:B9"/>
    <mergeCell ref="C6:C9"/>
    <mergeCell ref="D6:D9"/>
    <mergeCell ref="E6:E9"/>
    <mergeCell ref="F6:F9"/>
    <mergeCell ref="G6:G9"/>
  </mergeCells>
  <printOptions horizontalCentered="1"/>
  <pageMargins left="0.19685039370078741" right="0.19685039370078741" top="0.74803149606299213" bottom="0.74803149606299213" header="0.31496062992125984" footer="0.31496062992125984"/>
  <pageSetup paperSize="9" scale="75" orientation="landscape" verticalDpi="0"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opLeftCell="A4" workbookViewId="0">
      <selection activeCell="L20" sqref="L20"/>
    </sheetView>
  </sheetViews>
  <sheetFormatPr defaultColWidth="8.85546875" defaultRowHeight="15" x14ac:dyDescent="0.25"/>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I94"/>
  <sheetViews>
    <sheetView topLeftCell="A91" workbookViewId="0">
      <selection activeCell="F106" sqref="F106"/>
    </sheetView>
  </sheetViews>
  <sheetFormatPr defaultColWidth="9" defaultRowHeight="15" x14ac:dyDescent="0.25"/>
  <cols>
    <col min="1" max="1" width="5.7109375" style="160" customWidth="1"/>
    <col min="2" max="2" width="59.140625" style="161" customWidth="1"/>
    <col min="3" max="3" width="19.140625" style="160" customWidth="1"/>
    <col min="4" max="4" width="8.7109375" style="160" customWidth="1"/>
    <col min="5" max="5" width="10.28515625" style="160" customWidth="1"/>
    <col min="6" max="6" width="21" style="160" customWidth="1"/>
    <col min="7" max="7" width="19" style="160" customWidth="1"/>
    <col min="8" max="8" width="15.85546875" style="160" hidden="1" customWidth="1"/>
    <col min="9" max="9" width="11.28515625" style="161" bestFit="1" customWidth="1"/>
    <col min="10" max="16384" width="9" style="161"/>
  </cols>
  <sheetData>
    <row r="1" spans="1:8" x14ac:dyDescent="0.25">
      <c r="A1" s="245" t="s">
        <v>136</v>
      </c>
      <c r="B1" s="245"/>
      <c r="C1" s="245"/>
      <c r="D1" s="245"/>
      <c r="E1" s="245"/>
      <c r="F1" s="245"/>
      <c r="G1" s="245"/>
    </row>
    <row r="2" spans="1:8" s="162" customFormat="1" ht="36" customHeight="1" x14ac:dyDescent="0.25">
      <c r="A2" s="246" t="s">
        <v>372</v>
      </c>
      <c r="B2" s="246"/>
      <c r="C2" s="246"/>
      <c r="D2" s="246"/>
      <c r="E2" s="246"/>
      <c r="F2" s="246"/>
      <c r="G2" s="246"/>
      <c r="H2" s="246"/>
    </row>
    <row r="3" spans="1:8" ht="21.75" customHeight="1" x14ac:dyDescent="0.25">
      <c r="A3" s="247" t="str">
        <f>'Biểu 01-TH'!A3:D3</f>
        <v>(Kèm theo Tờ trình số:           /TTr-UBND, ngày           tháng 4 năm 2024 của UBND huyện Mường Tè)</v>
      </c>
      <c r="B3" s="245"/>
      <c r="C3" s="245"/>
      <c r="D3" s="245"/>
      <c r="E3" s="245"/>
      <c r="F3" s="245"/>
      <c r="G3" s="245"/>
      <c r="H3" s="245"/>
    </row>
    <row r="4" spans="1:8" x14ac:dyDescent="0.25">
      <c r="A4" s="178"/>
      <c r="B4" s="163"/>
      <c r="C4" s="163"/>
      <c r="D4" s="163"/>
      <c r="E4" s="163"/>
      <c r="F4" s="163"/>
      <c r="G4" s="163"/>
      <c r="H4" s="163"/>
    </row>
    <row r="5" spans="1:8" s="163" customFormat="1" ht="23.25" customHeight="1" x14ac:dyDescent="0.25">
      <c r="A5" s="270"/>
      <c r="B5" s="271"/>
      <c r="C5" s="270"/>
      <c r="D5" s="270"/>
      <c r="E5" s="270"/>
      <c r="F5" s="270"/>
      <c r="G5" s="272" t="s">
        <v>33</v>
      </c>
      <c r="H5" s="272"/>
    </row>
    <row r="6" spans="1:8" s="163" customFormat="1" ht="37.5" customHeight="1" x14ac:dyDescent="0.25">
      <c r="A6" s="273" t="s">
        <v>0</v>
      </c>
      <c r="B6" s="273" t="s">
        <v>34</v>
      </c>
      <c r="C6" s="273" t="s">
        <v>35</v>
      </c>
      <c r="D6" s="273" t="s">
        <v>36</v>
      </c>
      <c r="E6" s="273" t="s">
        <v>37</v>
      </c>
      <c r="F6" s="273" t="s">
        <v>176</v>
      </c>
      <c r="G6" s="273" t="s">
        <v>2</v>
      </c>
      <c r="H6" s="235"/>
    </row>
    <row r="7" spans="1:8" s="164" customFormat="1" ht="21.95" customHeight="1" x14ac:dyDescent="0.25">
      <c r="A7" s="143"/>
      <c r="B7" s="140" t="s">
        <v>38</v>
      </c>
      <c r="C7" s="140"/>
      <c r="D7" s="140"/>
      <c r="E7" s="274">
        <f>E8+E13+E16+E37+E53+E63+E65+E84+E89</f>
        <v>124895</v>
      </c>
      <c r="F7" s="275"/>
      <c r="G7" s="140"/>
      <c r="H7" s="276"/>
    </row>
    <row r="8" spans="1:8" s="165" customFormat="1" ht="36" customHeight="1" x14ac:dyDescent="0.25">
      <c r="A8" s="277">
        <v>1</v>
      </c>
      <c r="B8" s="278" t="s">
        <v>177</v>
      </c>
      <c r="C8" s="279"/>
      <c r="D8" s="234"/>
      <c r="E8" s="280">
        <f>E10+E12</f>
        <v>442</v>
      </c>
      <c r="F8" s="279"/>
      <c r="G8" s="277"/>
      <c r="H8" s="276"/>
    </row>
    <row r="9" spans="1:8" s="165" customFormat="1" ht="21.95" customHeight="1" x14ac:dyDescent="0.25">
      <c r="A9" s="281" t="s">
        <v>39</v>
      </c>
      <c r="B9" s="282" t="s">
        <v>178</v>
      </c>
      <c r="C9" s="283"/>
      <c r="D9" s="284"/>
      <c r="E9" s="285"/>
      <c r="F9" s="284"/>
      <c r="G9" s="284"/>
      <c r="H9" s="276"/>
    </row>
    <row r="10" spans="1:8" s="166" customFormat="1" ht="21.95" customHeight="1" x14ac:dyDescent="0.25">
      <c r="A10" s="281" t="s">
        <v>40</v>
      </c>
      <c r="B10" s="286" t="s">
        <v>179</v>
      </c>
      <c r="C10" s="284" t="s">
        <v>180</v>
      </c>
      <c r="D10" s="284" t="s">
        <v>181</v>
      </c>
      <c r="E10" s="285">
        <v>310</v>
      </c>
      <c r="F10" s="284" t="s">
        <v>182</v>
      </c>
      <c r="G10" s="284" t="s">
        <v>183</v>
      </c>
      <c r="H10" s="276"/>
    </row>
    <row r="11" spans="1:8" s="166" customFormat="1" ht="21.95" customHeight="1" x14ac:dyDescent="0.25">
      <c r="A11" s="281" t="s">
        <v>184</v>
      </c>
      <c r="B11" s="282" t="s">
        <v>185</v>
      </c>
      <c r="C11" s="281"/>
      <c r="D11" s="284"/>
      <c r="E11" s="285"/>
      <c r="F11" s="284"/>
      <c r="G11" s="284"/>
      <c r="H11" s="276"/>
    </row>
    <row r="12" spans="1:8" s="165" customFormat="1" ht="21.95" customHeight="1" x14ac:dyDescent="0.25">
      <c r="A12" s="287" t="s">
        <v>40</v>
      </c>
      <c r="B12" s="288" t="s">
        <v>373</v>
      </c>
      <c r="C12" s="281" t="s">
        <v>29</v>
      </c>
      <c r="D12" s="284" t="s">
        <v>186</v>
      </c>
      <c r="E12" s="285">
        <v>132</v>
      </c>
      <c r="F12" s="289" t="s">
        <v>182</v>
      </c>
      <c r="G12" s="284" t="s">
        <v>187</v>
      </c>
      <c r="H12" s="276"/>
    </row>
    <row r="13" spans="1:8" s="165" customFormat="1" ht="51" customHeight="1" x14ac:dyDescent="0.25">
      <c r="A13" s="290">
        <v>2</v>
      </c>
      <c r="B13" s="291" t="s">
        <v>188</v>
      </c>
      <c r="C13" s="281"/>
      <c r="D13" s="284"/>
      <c r="E13" s="280">
        <f>E14+E15</f>
        <v>54</v>
      </c>
      <c r="F13" s="289"/>
      <c r="G13" s="7" t="s">
        <v>189</v>
      </c>
      <c r="H13" s="276"/>
    </row>
    <row r="14" spans="1:8" s="165" customFormat="1" ht="36" customHeight="1" x14ac:dyDescent="0.25">
      <c r="A14" s="290"/>
      <c r="B14" s="292" t="s">
        <v>190</v>
      </c>
      <c r="C14" s="281" t="s">
        <v>31</v>
      </c>
      <c r="D14" s="284" t="s">
        <v>191</v>
      </c>
      <c r="E14" s="293">
        <v>10.8</v>
      </c>
      <c r="F14" s="289"/>
      <c r="G14" s="294" t="s">
        <v>192</v>
      </c>
      <c r="H14" s="276"/>
    </row>
    <row r="15" spans="1:8" s="165" customFormat="1" ht="36" customHeight="1" x14ac:dyDescent="0.25">
      <c r="A15" s="290"/>
      <c r="B15" s="292" t="s">
        <v>190</v>
      </c>
      <c r="C15" s="281" t="s">
        <v>10</v>
      </c>
      <c r="D15" s="284" t="s">
        <v>193</v>
      </c>
      <c r="E15" s="293">
        <v>43.2</v>
      </c>
      <c r="F15" s="289"/>
      <c r="G15" s="295"/>
      <c r="H15" s="276"/>
    </row>
    <row r="16" spans="1:8" s="167" customFormat="1" ht="48" customHeight="1" x14ac:dyDescent="0.25">
      <c r="A16" s="296">
        <v>3</v>
      </c>
      <c r="B16" s="297" t="s">
        <v>41</v>
      </c>
      <c r="C16" s="298"/>
      <c r="D16" s="298"/>
      <c r="E16" s="299">
        <v>109063</v>
      </c>
      <c r="F16" s="298"/>
      <c r="G16" s="298"/>
      <c r="H16" s="300"/>
    </row>
    <row r="17" spans="1:8" s="167" customFormat="1" ht="36" customHeight="1" x14ac:dyDescent="0.25">
      <c r="A17" s="301" t="s">
        <v>194</v>
      </c>
      <c r="B17" s="292" t="s">
        <v>195</v>
      </c>
      <c r="C17" s="7" t="s">
        <v>196</v>
      </c>
      <c r="D17" s="302"/>
      <c r="E17" s="303">
        <v>94477</v>
      </c>
      <c r="F17" s="7" t="s">
        <v>197</v>
      </c>
      <c r="G17" s="302"/>
      <c r="H17" s="300"/>
    </row>
    <row r="18" spans="1:8" s="167" customFormat="1" ht="21.95" customHeight="1" x14ac:dyDescent="0.25">
      <c r="A18" s="301" t="s">
        <v>40</v>
      </c>
      <c r="B18" s="304" t="s">
        <v>198</v>
      </c>
      <c r="C18" s="305"/>
      <c r="D18" s="302" t="s">
        <v>199</v>
      </c>
      <c r="E18" s="306">
        <v>94477</v>
      </c>
      <c r="F18" s="139"/>
      <c r="G18" s="302"/>
      <c r="H18" s="300"/>
    </row>
    <row r="19" spans="1:8" s="168" customFormat="1" ht="48" customHeight="1" x14ac:dyDescent="0.25">
      <c r="A19" s="307" t="s">
        <v>200</v>
      </c>
      <c r="B19" s="292" t="s">
        <v>42</v>
      </c>
      <c r="C19" s="307"/>
      <c r="D19" s="308">
        <v>14586</v>
      </c>
      <c r="E19" s="309">
        <f>E20+E21</f>
        <v>14586</v>
      </c>
      <c r="F19" s="307"/>
      <c r="G19" s="8"/>
      <c r="H19" s="310"/>
    </row>
    <row r="20" spans="1:8" s="164" customFormat="1" ht="71.25" customHeight="1" x14ac:dyDescent="0.25">
      <c r="A20" s="277" t="s">
        <v>40</v>
      </c>
      <c r="B20" s="292" t="s">
        <v>201</v>
      </c>
      <c r="C20" s="277"/>
      <c r="D20" s="279">
        <v>11620</v>
      </c>
      <c r="E20" s="311">
        <v>11870</v>
      </c>
      <c r="F20" s="7" t="s">
        <v>202</v>
      </c>
      <c r="G20" s="7" t="s">
        <v>378</v>
      </c>
      <c r="H20" s="276"/>
    </row>
    <row r="21" spans="1:8" s="164" customFormat="1" ht="21.95" customHeight="1" x14ac:dyDescent="0.25">
      <c r="A21" s="277" t="s">
        <v>40</v>
      </c>
      <c r="B21" s="292" t="s">
        <v>43</v>
      </c>
      <c r="C21" s="7" t="s">
        <v>196</v>
      </c>
      <c r="D21" s="8"/>
      <c r="E21" s="311">
        <f>SUM(E22:E36)</f>
        <v>2716</v>
      </c>
      <c r="F21" s="284"/>
      <c r="G21" s="7"/>
      <c r="H21" s="312"/>
    </row>
    <row r="22" spans="1:8" s="164" customFormat="1" ht="36" customHeight="1" x14ac:dyDescent="0.25">
      <c r="A22" s="277" t="s">
        <v>13</v>
      </c>
      <c r="B22" s="292" t="s">
        <v>44</v>
      </c>
      <c r="C22" s="7" t="s">
        <v>180</v>
      </c>
      <c r="D22" s="8"/>
      <c r="E22" s="313">
        <v>404</v>
      </c>
      <c r="F22" s="284" t="s">
        <v>203</v>
      </c>
      <c r="G22" s="7" t="s">
        <v>204</v>
      </c>
      <c r="H22" s="312"/>
    </row>
    <row r="23" spans="1:8" s="164" customFormat="1" ht="21.95" customHeight="1" x14ac:dyDescent="0.25">
      <c r="A23" s="277" t="s">
        <v>13</v>
      </c>
      <c r="B23" s="292" t="s">
        <v>205</v>
      </c>
      <c r="C23" s="7" t="s">
        <v>206</v>
      </c>
      <c r="D23" s="8"/>
      <c r="E23" s="313">
        <v>61</v>
      </c>
      <c r="F23" s="284" t="s">
        <v>207</v>
      </c>
      <c r="G23" s="314" t="s">
        <v>208</v>
      </c>
      <c r="H23" s="312"/>
    </row>
    <row r="24" spans="1:8" s="164" customFormat="1" ht="21.95" customHeight="1" x14ac:dyDescent="0.25">
      <c r="A24" s="277" t="s">
        <v>13</v>
      </c>
      <c r="B24" s="292" t="s">
        <v>205</v>
      </c>
      <c r="C24" s="7" t="s">
        <v>209</v>
      </c>
      <c r="D24" s="8"/>
      <c r="E24" s="313">
        <v>51</v>
      </c>
      <c r="F24" s="284" t="s">
        <v>210</v>
      </c>
      <c r="G24" s="9" t="s">
        <v>211</v>
      </c>
      <c r="H24" s="312"/>
    </row>
    <row r="25" spans="1:8" s="164" customFormat="1" ht="21.95" customHeight="1" x14ac:dyDescent="0.25">
      <c r="A25" s="277" t="s">
        <v>13</v>
      </c>
      <c r="B25" s="292" t="s">
        <v>205</v>
      </c>
      <c r="C25" s="7" t="s">
        <v>212</v>
      </c>
      <c r="D25" s="8"/>
      <c r="E25" s="313">
        <v>208</v>
      </c>
      <c r="F25" s="284" t="s">
        <v>50</v>
      </c>
      <c r="G25" s="9" t="s">
        <v>213</v>
      </c>
      <c r="H25" s="312"/>
    </row>
    <row r="26" spans="1:8" s="164" customFormat="1" ht="21.95" customHeight="1" x14ac:dyDescent="0.25">
      <c r="A26" s="277" t="s">
        <v>13</v>
      </c>
      <c r="B26" s="292" t="s">
        <v>205</v>
      </c>
      <c r="C26" s="7" t="s">
        <v>214</v>
      </c>
      <c r="D26" s="8"/>
      <c r="E26" s="313">
        <v>182</v>
      </c>
      <c r="F26" s="284" t="s">
        <v>54</v>
      </c>
      <c r="G26" s="9" t="s">
        <v>215</v>
      </c>
      <c r="H26" s="312"/>
    </row>
    <row r="27" spans="1:8" s="164" customFormat="1" ht="21.95" customHeight="1" x14ac:dyDescent="0.25">
      <c r="A27" s="277" t="s">
        <v>13</v>
      </c>
      <c r="B27" s="292" t="s">
        <v>205</v>
      </c>
      <c r="C27" s="7" t="s">
        <v>216</v>
      </c>
      <c r="D27" s="8"/>
      <c r="E27" s="313">
        <v>203</v>
      </c>
      <c r="F27" s="284" t="s">
        <v>46</v>
      </c>
      <c r="G27" s="9" t="s">
        <v>217</v>
      </c>
      <c r="H27" s="312"/>
    </row>
    <row r="28" spans="1:8" s="164" customFormat="1" ht="21.95" customHeight="1" x14ac:dyDescent="0.25">
      <c r="A28" s="277" t="s">
        <v>13</v>
      </c>
      <c r="B28" s="292" t="s">
        <v>205</v>
      </c>
      <c r="C28" s="7" t="s">
        <v>218</v>
      </c>
      <c r="D28" s="8"/>
      <c r="E28" s="313">
        <v>208</v>
      </c>
      <c r="F28" s="284" t="s">
        <v>49</v>
      </c>
      <c r="G28" s="9" t="s">
        <v>213</v>
      </c>
      <c r="H28" s="312"/>
    </row>
    <row r="29" spans="1:8" s="164" customFormat="1" ht="21.95" customHeight="1" x14ac:dyDescent="0.25">
      <c r="A29" s="277" t="s">
        <v>13</v>
      </c>
      <c r="B29" s="292" t="s">
        <v>205</v>
      </c>
      <c r="C29" s="7" t="s">
        <v>219</v>
      </c>
      <c r="D29" s="8"/>
      <c r="E29" s="313">
        <v>51</v>
      </c>
      <c r="F29" s="284" t="s">
        <v>56</v>
      </c>
      <c r="G29" s="9" t="s">
        <v>211</v>
      </c>
      <c r="H29" s="312"/>
    </row>
    <row r="30" spans="1:8" s="164" customFormat="1" ht="21.95" customHeight="1" x14ac:dyDescent="0.25">
      <c r="A30" s="277" t="s">
        <v>13</v>
      </c>
      <c r="B30" s="292" t="s">
        <v>205</v>
      </c>
      <c r="C30" s="7" t="s">
        <v>220</v>
      </c>
      <c r="D30" s="8"/>
      <c r="E30" s="313">
        <v>190</v>
      </c>
      <c r="F30" s="284" t="s">
        <v>53</v>
      </c>
      <c r="G30" s="9" t="s">
        <v>221</v>
      </c>
      <c r="H30" s="312"/>
    </row>
    <row r="31" spans="1:8" s="164" customFormat="1" ht="21.95" customHeight="1" x14ac:dyDescent="0.25">
      <c r="A31" s="277" t="s">
        <v>13</v>
      </c>
      <c r="B31" s="292" t="s">
        <v>205</v>
      </c>
      <c r="C31" s="7" t="s">
        <v>222</v>
      </c>
      <c r="D31" s="8"/>
      <c r="E31" s="313">
        <v>219</v>
      </c>
      <c r="F31" s="284" t="s">
        <v>47</v>
      </c>
      <c r="G31" s="9" t="s">
        <v>223</v>
      </c>
      <c r="H31" s="312"/>
    </row>
    <row r="32" spans="1:8" s="164" customFormat="1" ht="21.95" customHeight="1" x14ac:dyDescent="0.25">
      <c r="A32" s="277" t="s">
        <v>13</v>
      </c>
      <c r="B32" s="292" t="s">
        <v>205</v>
      </c>
      <c r="C32" s="7" t="s">
        <v>224</v>
      </c>
      <c r="D32" s="8"/>
      <c r="E32" s="313">
        <v>215</v>
      </c>
      <c r="F32" s="284" t="s">
        <v>52</v>
      </c>
      <c r="G32" s="9" t="s">
        <v>225</v>
      </c>
      <c r="H32" s="312"/>
    </row>
    <row r="33" spans="1:8" s="164" customFormat="1" ht="21.95" customHeight="1" x14ac:dyDescent="0.25">
      <c r="A33" s="277" t="s">
        <v>13</v>
      </c>
      <c r="B33" s="292" t="s">
        <v>205</v>
      </c>
      <c r="C33" s="7" t="s">
        <v>226</v>
      </c>
      <c r="D33" s="8"/>
      <c r="E33" s="313">
        <v>216</v>
      </c>
      <c r="F33" s="284" t="s">
        <v>51</v>
      </c>
      <c r="G33" s="9" t="s">
        <v>227</v>
      </c>
      <c r="H33" s="312"/>
    </row>
    <row r="34" spans="1:8" s="164" customFormat="1" ht="21.95" customHeight="1" x14ac:dyDescent="0.25">
      <c r="A34" s="277" t="s">
        <v>13</v>
      </c>
      <c r="B34" s="292" t="s">
        <v>205</v>
      </c>
      <c r="C34" s="7" t="s">
        <v>228</v>
      </c>
      <c r="D34" s="8"/>
      <c r="E34" s="313">
        <v>186</v>
      </c>
      <c r="F34" s="284" t="s">
        <v>45</v>
      </c>
      <c r="G34" s="9" t="s">
        <v>229</v>
      </c>
      <c r="H34" s="312"/>
    </row>
    <row r="35" spans="1:8" s="164" customFormat="1" ht="21.95" customHeight="1" x14ac:dyDescent="0.25">
      <c r="A35" s="277" t="s">
        <v>13</v>
      </c>
      <c r="B35" s="292" t="s">
        <v>205</v>
      </c>
      <c r="C35" s="7" t="s">
        <v>230</v>
      </c>
      <c r="D35" s="8"/>
      <c r="E35" s="313">
        <v>134</v>
      </c>
      <c r="F35" s="284" t="s">
        <v>48</v>
      </c>
      <c r="G35" s="9" t="s">
        <v>231</v>
      </c>
      <c r="H35" s="312"/>
    </row>
    <row r="36" spans="1:8" s="164" customFormat="1" ht="21.95" customHeight="1" x14ac:dyDescent="0.25">
      <c r="A36" s="277" t="s">
        <v>13</v>
      </c>
      <c r="B36" s="292" t="s">
        <v>205</v>
      </c>
      <c r="C36" s="7" t="s">
        <v>232</v>
      </c>
      <c r="D36" s="8"/>
      <c r="E36" s="313">
        <v>188</v>
      </c>
      <c r="F36" s="284" t="s">
        <v>55</v>
      </c>
      <c r="G36" s="9" t="s">
        <v>233</v>
      </c>
      <c r="H36" s="312"/>
    </row>
    <row r="37" spans="1:8" s="169" customFormat="1" ht="48" customHeight="1" x14ac:dyDescent="0.25">
      <c r="A37" s="234">
        <v>4</v>
      </c>
      <c r="B37" s="297" t="s">
        <v>234</v>
      </c>
      <c r="C37" s="7"/>
      <c r="D37" s="279"/>
      <c r="E37" s="315">
        <v>3925</v>
      </c>
      <c r="F37" s="284"/>
      <c r="G37" s="7"/>
      <c r="H37" s="235"/>
    </row>
    <row r="38" spans="1:8" s="167" customFormat="1" ht="36" customHeight="1" x14ac:dyDescent="0.25">
      <c r="A38" s="301" t="s">
        <v>40</v>
      </c>
      <c r="B38" s="304" t="s">
        <v>235</v>
      </c>
      <c r="C38" s="139" t="s">
        <v>196</v>
      </c>
      <c r="D38" s="139"/>
      <c r="E38" s="316">
        <f>SUM(E39:E52)</f>
        <v>3925</v>
      </c>
      <c r="F38" s="284" t="s">
        <v>236</v>
      </c>
      <c r="G38" s="7"/>
      <c r="H38" s="300"/>
    </row>
    <row r="39" spans="1:8" s="164" customFormat="1" ht="21.95" customHeight="1" x14ac:dyDescent="0.25">
      <c r="A39" s="277" t="s">
        <v>13</v>
      </c>
      <c r="B39" s="292" t="s">
        <v>237</v>
      </c>
      <c r="C39" s="7" t="s">
        <v>206</v>
      </c>
      <c r="D39" s="8"/>
      <c r="E39" s="313">
        <v>116</v>
      </c>
      <c r="F39" s="284" t="s">
        <v>207</v>
      </c>
      <c r="G39" s="314" t="s">
        <v>238</v>
      </c>
      <c r="H39" s="312"/>
    </row>
    <row r="40" spans="1:8" s="164" customFormat="1" ht="21.95" customHeight="1" x14ac:dyDescent="0.25">
      <c r="A40" s="277" t="s">
        <v>13</v>
      </c>
      <c r="B40" s="292" t="s">
        <v>237</v>
      </c>
      <c r="C40" s="7" t="s">
        <v>209</v>
      </c>
      <c r="D40" s="8"/>
      <c r="E40" s="313">
        <v>82</v>
      </c>
      <c r="F40" s="284" t="s">
        <v>210</v>
      </c>
      <c r="G40" s="9" t="s">
        <v>239</v>
      </c>
      <c r="H40" s="312"/>
    </row>
    <row r="41" spans="1:8" s="164" customFormat="1" ht="21.95" customHeight="1" x14ac:dyDescent="0.25">
      <c r="A41" s="277" t="s">
        <v>13</v>
      </c>
      <c r="B41" s="292" t="s">
        <v>237</v>
      </c>
      <c r="C41" s="7" t="s">
        <v>212</v>
      </c>
      <c r="D41" s="8"/>
      <c r="E41" s="313">
        <v>338</v>
      </c>
      <c r="F41" s="284" t="s">
        <v>50</v>
      </c>
      <c r="G41" s="9" t="s">
        <v>208</v>
      </c>
      <c r="H41" s="312"/>
    </row>
    <row r="42" spans="1:8" s="164" customFormat="1" ht="21.95" customHeight="1" x14ac:dyDescent="0.25">
      <c r="A42" s="277" t="s">
        <v>13</v>
      </c>
      <c r="B42" s="292" t="s">
        <v>237</v>
      </c>
      <c r="C42" s="7" t="s">
        <v>214</v>
      </c>
      <c r="D42" s="8"/>
      <c r="E42" s="313">
        <v>308</v>
      </c>
      <c r="F42" s="284" t="s">
        <v>54</v>
      </c>
      <c r="G42" s="9" t="s">
        <v>240</v>
      </c>
      <c r="H42" s="312"/>
    </row>
    <row r="43" spans="1:8" s="164" customFormat="1" ht="21.95" customHeight="1" x14ac:dyDescent="0.25">
      <c r="A43" s="277" t="s">
        <v>13</v>
      </c>
      <c r="B43" s="292" t="s">
        <v>237</v>
      </c>
      <c r="C43" s="7" t="s">
        <v>216</v>
      </c>
      <c r="D43" s="8"/>
      <c r="E43" s="313">
        <v>351</v>
      </c>
      <c r="F43" s="284" t="s">
        <v>46</v>
      </c>
      <c r="G43" s="9" t="s">
        <v>241</v>
      </c>
      <c r="H43" s="312"/>
    </row>
    <row r="44" spans="1:8" s="164" customFormat="1" ht="21.95" customHeight="1" x14ac:dyDescent="0.25">
      <c r="A44" s="277" t="s">
        <v>13</v>
      </c>
      <c r="B44" s="292" t="s">
        <v>237</v>
      </c>
      <c r="C44" s="7" t="s">
        <v>218</v>
      </c>
      <c r="D44" s="8"/>
      <c r="E44" s="313">
        <v>356</v>
      </c>
      <c r="F44" s="284" t="s">
        <v>49</v>
      </c>
      <c r="G44" s="9" t="s">
        <v>242</v>
      </c>
      <c r="H44" s="312"/>
    </row>
    <row r="45" spans="1:8" s="164" customFormat="1" ht="21.95" customHeight="1" x14ac:dyDescent="0.25">
      <c r="A45" s="277" t="s">
        <v>13</v>
      </c>
      <c r="B45" s="292" t="s">
        <v>237</v>
      </c>
      <c r="C45" s="7" t="s">
        <v>219</v>
      </c>
      <c r="D45" s="8"/>
      <c r="E45" s="313">
        <v>82</v>
      </c>
      <c r="F45" s="284" t="s">
        <v>56</v>
      </c>
      <c r="G45" s="9" t="s">
        <v>243</v>
      </c>
      <c r="H45" s="312"/>
    </row>
    <row r="46" spans="1:8" s="164" customFormat="1" ht="21.95" customHeight="1" x14ac:dyDescent="0.25">
      <c r="A46" s="277" t="s">
        <v>13</v>
      </c>
      <c r="B46" s="292" t="s">
        <v>237</v>
      </c>
      <c r="C46" s="7" t="s">
        <v>220</v>
      </c>
      <c r="D46" s="8"/>
      <c r="E46" s="313">
        <v>316</v>
      </c>
      <c r="F46" s="284" t="s">
        <v>53</v>
      </c>
      <c r="G46" s="9" t="s">
        <v>244</v>
      </c>
      <c r="H46" s="312"/>
    </row>
    <row r="47" spans="1:8" s="164" customFormat="1" ht="21.95" customHeight="1" x14ac:dyDescent="0.25">
      <c r="A47" s="277" t="s">
        <v>13</v>
      </c>
      <c r="B47" s="292" t="s">
        <v>237</v>
      </c>
      <c r="C47" s="7" t="s">
        <v>222</v>
      </c>
      <c r="D47" s="8"/>
      <c r="E47" s="313">
        <v>369</v>
      </c>
      <c r="F47" s="284" t="s">
        <v>47</v>
      </c>
      <c r="G47" s="9" t="s">
        <v>245</v>
      </c>
      <c r="H47" s="312"/>
    </row>
    <row r="48" spans="1:8" s="164" customFormat="1" ht="21.95" customHeight="1" x14ac:dyDescent="0.25">
      <c r="A48" s="277" t="s">
        <v>13</v>
      </c>
      <c r="B48" s="292" t="s">
        <v>237</v>
      </c>
      <c r="C48" s="7" t="s">
        <v>224</v>
      </c>
      <c r="D48" s="8"/>
      <c r="E48" s="313">
        <v>365</v>
      </c>
      <c r="F48" s="284" t="s">
        <v>52</v>
      </c>
      <c r="G48" s="9" t="s">
        <v>246</v>
      </c>
      <c r="H48" s="312"/>
    </row>
    <row r="49" spans="1:8" s="164" customFormat="1" ht="21.95" customHeight="1" x14ac:dyDescent="0.25">
      <c r="A49" s="277" t="s">
        <v>13</v>
      </c>
      <c r="B49" s="292" t="s">
        <v>237</v>
      </c>
      <c r="C49" s="7" t="s">
        <v>226</v>
      </c>
      <c r="D49" s="8"/>
      <c r="E49" s="313">
        <v>366</v>
      </c>
      <c r="F49" s="284" t="s">
        <v>51</v>
      </c>
      <c r="G49" s="9" t="s">
        <v>247</v>
      </c>
      <c r="H49" s="312"/>
    </row>
    <row r="50" spans="1:8" s="164" customFormat="1" ht="21.95" customHeight="1" x14ac:dyDescent="0.25">
      <c r="A50" s="277" t="s">
        <v>13</v>
      </c>
      <c r="B50" s="292" t="s">
        <v>237</v>
      </c>
      <c r="C50" s="7" t="s">
        <v>228</v>
      </c>
      <c r="D50" s="8"/>
      <c r="E50" s="313">
        <v>313</v>
      </c>
      <c r="F50" s="284" t="s">
        <v>45</v>
      </c>
      <c r="G50" s="9" t="s">
        <v>248</v>
      </c>
      <c r="H50" s="312"/>
    </row>
    <row r="51" spans="1:8" s="164" customFormat="1" ht="21.95" customHeight="1" x14ac:dyDescent="0.25">
      <c r="A51" s="277" t="s">
        <v>13</v>
      </c>
      <c r="B51" s="292" t="s">
        <v>237</v>
      </c>
      <c r="C51" s="7" t="s">
        <v>230</v>
      </c>
      <c r="D51" s="8"/>
      <c r="E51" s="313">
        <v>247</v>
      </c>
      <c r="F51" s="284" t="s">
        <v>48</v>
      </c>
      <c r="G51" s="9" t="s">
        <v>249</v>
      </c>
      <c r="H51" s="312"/>
    </row>
    <row r="52" spans="1:8" s="164" customFormat="1" ht="21.95" customHeight="1" x14ac:dyDescent="0.25">
      <c r="A52" s="277" t="s">
        <v>13</v>
      </c>
      <c r="B52" s="292" t="s">
        <v>237</v>
      </c>
      <c r="C52" s="7" t="s">
        <v>232</v>
      </c>
      <c r="D52" s="8"/>
      <c r="E52" s="313">
        <v>316</v>
      </c>
      <c r="F52" s="284" t="s">
        <v>55</v>
      </c>
      <c r="G52" s="9" t="s">
        <v>244</v>
      </c>
      <c r="H52" s="312"/>
    </row>
    <row r="53" spans="1:8" s="170" customFormat="1" ht="36" customHeight="1" x14ac:dyDescent="0.25">
      <c r="A53" s="234">
        <v>5</v>
      </c>
      <c r="B53" s="297" t="s">
        <v>250</v>
      </c>
      <c r="C53" s="317"/>
      <c r="D53" s="298"/>
      <c r="E53" s="318">
        <f>E54+E57+E59</f>
        <v>6529</v>
      </c>
      <c r="F53" s="298"/>
      <c r="G53" s="318"/>
      <c r="H53" s="310"/>
    </row>
    <row r="54" spans="1:8" s="171" customFormat="1" ht="63.75" customHeight="1" x14ac:dyDescent="0.25">
      <c r="A54" s="7" t="s">
        <v>251</v>
      </c>
      <c r="B54" s="319" t="s">
        <v>252</v>
      </c>
      <c r="C54" s="302" t="s">
        <v>180</v>
      </c>
      <c r="D54" s="302"/>
      <c r="E54" s="320">
        <f>E55+E56</f>
        <v>2507</v>
      </c>
      <c r="F54" s="302" t="s">
        <v>253</v>
      </c>
      <c r="G54" s="302"/>
      <c r="H54" s="310"/>
    </row>
    <row r="55" spans="1:8" s="171" customFormat="1" ht="21.95" customHeight="1" x14ac:dyDescent="0.25">
      <c r="A55" s="7"/>
      <c r="B55" s="321" t="s">
        <v>254</v>
      </c>
      <c r="C55" s="302"/>
      <c r="D55" s="302" t="s">
        <v>255</v>
      </c>
      <c r="E55" s="322">
        <v>557</v>
      </c>
      <c r="F55" s="302"/>
      <c r="G55" s="302"/>
      <c r="H55" s="310"/>
    </row>
    <row r="56" spans="1:8" s="171" customFormat="1" ht="36" customHeight="1" x14ac:dyDescent="0.25">
      <c r="A56" s="7"/>
      <c r="B56" s="323" t="s">
        <v>256</v>
      </c>
      <c r="C56" s="302"/>
      <c r="D56" s="302"/>
      <c r="E56" s="322">
        <v>1950</v>
      </c>
      <c r="F56" s="302"/>
      <c r="G56" s="302"/>
      <c r="H56" s="310"/>
    </row>
    <row r="57" spans="1:8" s="167" customFormat="1" ht="48" customHeight="1" x14ac:dyDescent="0.25">
      <c r="A57" s="7" t="s">
        <v>257</v>
      </c>
      <c r="B57" s="319" t="s">
        <v>258</v>
      </c>
      <c r="C57" s="302"/>
      <c r="D57" s="302"/>
      <c r="E57" s="320">
        <v>1472</v>
      </c>
      <c r="F57" s="302" t="s">
        <v>259</v>
      </c>
      <c r="G57" s="302"/>
      <c r="H57" s="300"/>
    </row>
    <row r="58" spans="1:8" s="167" customFormat="1" ht="36" customHeight="1" x14ac:dyDescent="0.25">
      <c r="A58" s="7"/>
      <c r="B58" s="321" t="s">
        <v>260</v>
      </c>
      <c r="C58" s="302" t="s">
        <v>196</v>
      </c>
      <c r="D58" s="302" t="s">
        <v>255</v>
      </c>
      <c r="E58" s="309">
        <v>1472</v>
      </c>
      <c r="F58" s="302"/>
      <c r="G58" s="302"/>
      <c r="H58" s="300"/>
    </row>
    <row r="59" spans="1:8" s="167" customFormat="1" ht="36" customHeight="1" x14ac:dyDescent="0.25">
      <c r="A59" s="139" t="s">
        <v>261</v>
      </c>
      <c r="B59" s="323" t="s">
        <v>262</v>
      </c>
      <c r="C59" s="305"/>
      <c r="D59" s="302"/>
      <c r="E59" s="320">
        <v>2550</v>
      </c>
      <c r="F59" s="302"/>
      <c r="G59" s="302"/>
      <c r="H59" s="300"/>
    </row>
    <row r="60" spans="1:8" s="167" customFormat="1" ht="36" customHeight="1" x14ac:dyDescent="0.25">
      <c r="A60" s="139" t="s">
        <v>40</v>
      </c>
      <c r="B60" s="321" t="s">
        <v>263</v>
      </c>
      <c r="C60" s="302" t="s">
        <v>196</v>
      </c>
      <c r="D60" s="302"/>
      <c r="E60" s="324">
        <v>2250</v>
      </c>
      <c r="F60" s="302" t="s">
        <v>264</v>
      </c>
      <c r="G60" s="298"/>
      <c r="H60" s="300"/>
    </row>
    <row r="61" spans="1:8" s="167" customFormat="1" ht="36" customHeight="1" x14ac:dyDescent="0.25">
      <c r="A61" s="139" t="s">
        <v>40</v>
      </c>
      <c r="B61" s="321" t="s">
        <v>265</v>
      </c>
      <c r="C61" s="302" t="s">
        <v>266</v>
      </c>
      <c r="D61" s="302"/>
      <c r="E61" s="324">
        <v>150</v>
      </c>
      <c r="F61" s="302" t="s">
        <v>267</v>
      </c>
      <c r="G61" s="298"/>
      <c r="H61" s="300"/>
    </row>
    <row r="62" spans="1:8" s="167" customFormat="1" ht="36" customHeight="1" x14ac:dyDescent="0.25">
      <c r="A62" s="139" t="s">
        <v>40</v>
      </c>
      <c r="B62" s="321" t="s">
        <v>268</v>
      </c>
      <c r="C62" s="302" t="s">
        <v>196</v>
      </c>
      <c r="D62" s="302"/>
      <c r="E62" s="324">
        <v>150</v>
      </c>
      <c r="F62" s="302" t="s">
        <v>305</v>
      </c>
      <c r="G62" s="298"/>
      <c r="H62" s="300"/>
    </row>
    <row r="63" spans="1:8" s="167" customFormat="1" ht="46.5" customHeight="1" x14ac:dyDescent="0.25">
      <c r="A63" s="140">
        <v>6</v>
      </c>
      <c r="B63" s="325" t="s">
        <v>269</v>
      </c>
      <c r="C63" s="302"/>
      <c r="D63" s="302"/>
      <c r="E63" s="326">
        <v>696</v>
      </c>
      <c r="F63" s="302"/>
      <c r="G63" s="28" t="s">
        <v>270</v>
      </c>
      <c r="H63" s="300"/>
    </row>
    <row r="64" spans="1:8" s="167" customFormat="1" ht="68.25" customHeight="1" x14ac:dyDescent="0.25">
      <c r="A64" s="327"/>
      <c r="B64" s="328" t="s">
        <v>271</v>
      </c>
      <c r="C64" s="302" t="s">
        <v>272</v>
      </c>
      <c r="D64" s="302"/>
      <c r="E64" s="324">
        <v>696</v>
      </c>
      <c r="F64" s="302" t="s">
        <v>379</v>
      </c>
      <c r="G64" s="298"/>
      <c r="H64" s="300"/>
    </row>
    <row r="65" spans="1:9" s="173" customFormat="1" ht="36" customHeight="1" x14ac:dyDescent="0.25">
      <c r="A65" s="140">
        <v>7</v>
      </c>
      <c r="B65" s="329" t="s">
        <v>273</v>
      </c>
      <c r="C65" s="317"/>
      <c r="D65" s="298"/>
      <c r="E65" s="330">
        <v>3155</v>
      </c>
      <c r="F65" s="298"/>
      <c r="G65" s="331"/>
      <c r="H65" s="332"/>
      <c r="I65" s="172"/>
    </row>
    <row r="66" spans="1:9" s="174" customFormat="1" ht="54.75" customHeight="1" x14ac:dyDescent="0.25">
      <c r="A66" s="284" t="s">
        <v>274</v>
      </c>
      <c r="B66" s="286" t="s">
        <v>275</v>
      </c>
      <c r="C66" s="284"/>
      <c r="D66" s="279"/>
      <c r="E66" s="333">
        <f>E67+E68+E83</f>
        <v>3155</v>
      </c>
      <c r="F66" s="284"/>
      <c r="G66" s="279"/>
      <c r="H66" s="334"/>
    </row>
    <row r="67" spans="1:9" s="174" customFormat="1" ht="36" customHeight="1" x14ac:dyDescent="0.25">
      <c r="A67" s="284" t="s">
        <v>40</v>
      </c>
      <c r="B67" s="292" t="s">
        <v>276</v>
      </c>
      <c r="C67" s="284" t="s">
        <v>196</v>
      </c>
      <c r="D67" s="335"/>
      <c r="E67" s="336">
        <v>584</v>
      </c>
      <c r="F67" s="284" t="s">
        <v>277</v>
      </c>
      <c r="G67" s="284" t="s">
        <v>278</v>
      </c>
      <c r="H67" s="337"/>
    </row>
    <row r="68" spans="1:9" s="174" customFormat="1" ht="68.25" customHeight="1" x14ac:dyDescent="0.25">
      <c r="A68" s="7" t="s">
        <v>40</v>
      </c>
      <c r="B68" s="286" t="s">
        <v>279</v>
      </c>
      <c r="C68" s="7" t="s">
        <v>280</v>
      </c>
      <c r="D68" s="335"/>
      <c r="E68" s="338">
        <f>E69+E70+E71+E72+E73+E74+E75+E76+E77+E78+E79+E80+E81+E82</f>
        <v>2511</v>
      </c>
      <c r="F68" s="279"/>
      <c r="G68" s="284"/>
      <c r="H68" s="339"/>
    </row>
    <row r="69" spans="1:9" s="174" customFormat="1" ht="36" customHeight="1" x14ac:dyDescent="0.25">
      <c r="A69" s="7"/>
      <c r="B69" s="288"/>
      <c r="C69" s="340" t="s">
        <v>281</v>
      </c>
      <c r="D69" s="341"/>
      <c r="E69" s="342">
        <v>228</v>
      </c>
      <c r="F69" s="289" t="s">
        <v>46</v>
      </c>
      <c r="G69" s="289" t="s">
        <v>282</v>
      </c>
      <c r="H69" s="343"/>
    </row>
    <row r="70" spans="1:9" s="174" customFormat="1" ht="21.95" customHeight="1" x14ac:dyDescent="0.25">
      <c r="A70" s="7"/>
      <c r="B70" s="288"/>
      <c r="C70" s="340" t="s">
        <v>283</v>
      </c>
      <c r="D70" s="341"/>
      <c r="E70" s="342">
        <v>228</v>
      </c>
      <c r="F70" s="289" t="s">
        <v>49</v>
      </c>
      <c r="G70" s="289" t="s">
        <v>284</v>
      </c>
      <c r="H70" s="343"/>
    </row>
    <row r="71" spans="1:9" s="174" customFormat="1" ht="21.95" customHeight="1" x14ac:dyDescent="0.25">
      <c r="A71" s="7"/>
      <c r="B71" s="288"/>
      <c r="C71" s="340" t="s">
        <v>285</v>
      </c>
      <c r="D71" s="341"/>
      <c r="E71" s="342">
        <v>228</v>
      </c>
      <c r="F71" s="289" t="s">
        <v>51</v>
      </c>
      <c r="G71" s="289" t="s">
        <v>284</v>
      </c>
      <c r="H71" s="343"/>
    </row>
    <row r="72" spans="1:9" s="174" customFormat="1" ht="21.95" customHeight="1" x14ac:dyDescent="0.25">
      <c r="A72" s="7"/>
      <c r="B72" s="288"/>
      <c r="C72" s="340" t="s">
        <v>286</v>
      </c>
      <c r="D72" s="341"/>
      <c r="E72" s="342">
        <v>228</v>
      </c>
      <c r="F72" s="289" t="s">
        <v>47</v>
      </c>
      <c r="G72" s="289" t="s">
        <v>284</v>
      </c>
      <c r="H72" s="343"/>
    </row>
    <row r="73" spans="1:9" s="174" customFormat="1" ht="21.95" customHeight="1" x14ac:dyDescent="0.25">
      <c r="A73" s="7"/>
      <c r="B73" s="288"/>
      <c r="C73" s="340" t="s">
        <v>287</v>
      </c>
      <c r="D73" s="341"/>
      <c r="E73" s="342">
        <v>228</v>
      </c>
      <c r="F73" s="289" t="s">
        <v>52</v>
      </c>
      <c r="G73" s="289" t="s">
        <v>284</v>
      </c>
      <c r="H73" s="343"/>
    </row>
    <row r="74" spans="1:9" s="174" customFormat="1" ht="36" customHeight="1" x14ac:dyDescent="0.25">
      <c r="A74" s="7"/>
      <c r="B74" s="288"/>
      <c r="C74" s="340" t="s">
        <v>288</v>
      </c>
      <c r="D74" s="341"/>
      <c r="E74" s="342">
        <v>208</v>
      </c>
      <c r="F74" s="289" t="s">
        <v>53</v>
      </c>
      <c r="G74" s="289" t="s">
        <v>289</v>
      </c>
      <c r="H74" s="343"/>
    </row>
    <row r="75" spans="1:9" s="174" customFormat="1" ht="21.95" customHeight="1" x14ac:dyDescent="0.25">
      <c r="A75" s="7"/>
      <c r="B75" s="288"/>
      <c r="C75" s="340" t="s">
        <v>290</v>
      </c>
      <c r="D75" s="341"/>
      <c r="E75" s="342">
        <v>208</v>
      </c>
      <c r="F75" s="289" t="s">
        <v>45</v>
      </c>
      <c r="G75" s="289" t="s">
        <v>284</v>
      </c>
      <c r="H75" s="343"/>
    </row>
    <row r="76" spans="1:9" s="174" customFormat="1" ht="21.95" customHeight="1" x14ac:dyDescent="0.25">
      <c r="A76" s="7"/>
      <c r="B76" s="288"/>
      <c r="C76" s="340" t="s">
        <v>291</v>
      </c>
      <c r="D76" s="341"/>
      <c r="E76" s="342">
        <v>208</v>
      </c>
      <c r="F76" s="289" t="s">
        <v>50</v>
      </c>
      <c r="G76" s="289" t="s">
        <v>284</v>
      </c>
      <c r="H76" s="343"/>
    </row>
    <row r="77" spans="1:9" s="174" customFormat="1" ht="21.95" customHeight="1" x14ac:dyDescent="0.25">
      <c r="A77" s="7"/>
      <c r="B77" s="288"/>
      <c r="C77" s="340" t="s">
        <v>292</v>
      </c>
      <c r="D77" s="341"/>
      <c r="E77" s="342">
        <v>208</v>
      </c>
      <c r="F77" s="289" t="s">
        <v>54</v>
      </c>
      <c r="G77" s="289" t="s">
        <v>284</v>
      </c>
      <c r="H77" s="343"/>
    </row>
    <row r="78" spans="1:9" s="175" customFormat="1" ht="21.95" customHeight="1" x14ac:dyDescent="0.25">
      <c r="A78" s="7"/>
      <c r="B78" s="288"/>
      <c r="C78" s="340" t="s">
        <v>293</v>
      </c>
      <c r="D78" s="341"/>
      <c r="E78" s="342">
        <v>208</v>
      </c>
      <c r="F78" s="289" t="s">
        <v>55</v>
      </c>
      <c r="G78" s="289" t="s">
        <v>284</v>
      </c>
      <c r="H78" s="343"/>
      <c r="I78" s="175" t="s">
        <v>294</v>
      </c>
    </row>
    <row r="79" spans="1:9" s="166" customFormat="1" ht="36" customHeight="1" x14ac:dyDescent="0.25">
      <c r="A79" s="7"/>
      <c r="B79" s="288"/>
      <c r="C79" s="340" t="s">
        <v>295</v>
      </c>
      <c r="D79" s="341"/>
      <c r="E79" s="342">
        <v>164</v>
      </c>
      <c r="F79" s="289" t="s">
        <v>48</v>
      </c>
      <c r="G79" s="289" t="s">
        <v>296</v>
      </c>
      <c r="H79" s="276"/>
    </row>
    <row r="80" spans="1:9" s="162" customFormat="1" ht="36" customHeight="1" x14ac:dyDescent="0.25">
      <c r="A80" s="7"/>
      <c r="B80" s="288"/>
      <c r="C80" s="340" t="s">
        <v>297</v>
      </c>
      <c r="D80" s="341"/>
      <c r="E80" s="342">
        <v>42</v>
      </c>
      <c r="F80" s="289" t="s">
        <v>56</v>
      </c>
      <c r="G80" s="289" t="s">
        <v>298</v>
      </c>
      <c r="H80" s="235"/>
    </row>
    <row r="81" spans="1:8" s="162" customFormat="1" ht="36" customHeight="1" x14ac:dyDescent="0.25">
      <c r="A81" s="7"/>
      <c r="B81" s="288"/>
      <c r="C81" s="340" t="s">
        <v>299</v>
      </c>
      <c r="D81" s="341"/>
      <c r="E81" s="342">
        <v>42</v>
      </c>
      <c r="F81" s="289" t="s">
        <v>57</v>
      </c>
      <c r="G81" s="289" t="s">
        <v>300</v>
      </c>
      <c r="H81" s="235"/>
    </row>
    <row r="82" spans="1:8" s="162" customFormat="1" ht="36" customHeight="1" x14ac:dyDescent="0.25">
      <c r="A82" s="7"/>
      <c r="B82" s="288"/>
      <c r="C82" s="340" t="s">
        <v>301</v>
      </c>
      <c r="D82" s="341"/>
      <c r="E82" s="342">
        <v>83</v>
      </c>
      <c r="F82" s="289" t="s">
        <v>207</v>
      </c>
      <c r="G82" s="289" t="s">
        <v>302</v>
      </c>
      <c r="H82" s="235"/>
    </row>
    <row r="83" spans="1:8" s="162" customFormat="1" ht="36" customHeight="1" x14ac:dyDescent="0.25">
      <c r="A83" s="344" t="s">
        <v>303</v>
      </c>
      <c r="B83" s="288" t="s">
        <v>304</v>
      </c>
      <c r="C83" s="289" t="s">
        <v>196</v>
      </c>
      <c r="D83" s="341"/>
      <c r="E83" s="342">
        <v>60</v>
      </c>
      <c r="F83" s="289" t="s">
        <v>305</v>
      </c>
      <c r="G83" s="289" t="s">
        <v>306</v>
      </c>
      <c r="H83" s="235"/>
    </row>
    <row r="84" spans="1:8" s="176" customFormat="1" ht="48" customHeight="1" x14ac:dyDescent="0.25">
      <c r="A84" s="139">
        <v>8</v>
      </c>
      <c r="B84" s="329" t="s">
        <v>58</v>
      </c>
      <c r="C84" s="139" t="s">
        <v>59</v>
      </c>
      <c r="D84" s="345"/>
      <c r="E84" s="346">
        <v>387</v>
      </c>
      <c r="F84" s="296"/>
      <c r="G84" s="346"/>
      <c r="H84" s="347"/>
    </row>
    <row r="85" spans="1:8" s="177" customFormat="1" ht="36" customHeight="1" x14ac:dyDescent="0.25">
      <c r="A85" s="296" t="s">
        <v>307</v>
      </c>
      <c r="B85" s="329" t="s">
        <v>308</v>
      </c>
      <c r="C85" s="140"/>
      <c r="D85" s="301"/>
      <c r="E85" s="326">
        <f>E86+E88</f>
        <v>387</v>
      </c>
      <c r="F85" s="301"/>
      <c r="G85" s="301"/>
      <c r="H85" s="300"/>
    </row>
    <row r="86" spans="1:8" s="171" customFormat="1" ht="21.95" customHeight="1" x14ac:dyDescent="0.25">
      <c r="A86" s="139" t="s">
        <v>40</v>
      </c>
      <c r="B86" s="304" t="s">
        <v>309</v>
      </c>
      <c r="C86" s="139" t="s">
        <v>196</v>
      </c>
      <c r="D86" s="139"/>
      <c r="E86" s="348">
        <v>367</v>
      </c>
      <c r="F86" s="349"/>
      <c r="G86" s="302"/>
      <c r="H86" s="310"/>
    </row>
    <row r="87" spans="1:8" s="166" customFormat="1" ht="65.25" customHeight="1" x14ac:dyDescent="0.25">
      <c r="A87" s="7"/>
      <c r="B87" s="292" t="s">
        <v>310</v>
      </c>
      <c r="C87" s="7"/>
      <c r="D87" s="7"/>
      <c r="E87" s="350">
        <v>367</v>
      </c>
      <c r="F87" s="9" t="s">
        <v>311</v>
      </c>
      <c r="G87" s="28" t="s">
        <v>270</v>
      </c>
      <c r="H87" s="276"/>
    </row>
    <row r="88" spans="1:8" s="166" customFormat="1" ht="21.95" customHeight="1" x14ac:dyDescent="0.25">
      <c r="A88" s="139" t="s">
        <v>40</v>
      </c>
      <c r="B88" s="304" t="s">
        <v>312</v>
      </c>
      <c r="C88" s="301"/>
      <c r="D88" s="351"/>
      <c r="E88" s="305">
        <v>20</v>
      </c>
      <c r="F88" s="301" t="s">
        <v>182</v>
      </c>
      <c r="G88" s="305"/>
      <c r="H88" s="276"/>
    </row>
    <row r="89" spans="1:8" s="177" customFormat="1" ht="50.25" customHeight="1" x14ac:dyDescent="0.25">
      <c r="A89" s="140">
        <v>8</v>
      </c>
      <c r="B89" s="329" t="s">
        <v>313</v>
      </c>
      <c r="C89" s="301"/>
      <c r="D89" s="296"/>
      <c r="E89" s="317">
        <v>644</v>
      </c>
      <c r="F89" s="301"/>
      <c r="G89" s="301"/>
      <c r="H89" s="300"/>
    </row>
    <row r="90" spans="1:8" s="166" customFormat="1" ht="96" customHeight="1" x14ac:dyDescent="0.25">
      <c r="A90" s="301" t="s">
        <v>314</v>
      </c>
      <c r="B90" s="304" t="s">
        <v>315</v>
      </c>
      <c r="C90" s="301"/>
      <c r="D90" s="301"/>
      <c r="E90" s="143">
        <f>E91+E92</f>
        <v>435</v>
      </c>
      <c r="F90" s="301"/>
      <c r="G90" s="301"/>
      <c r="H90" s="276"/>
    </row>
    <row r="91" spans="1:8" ht="36" customHeight="1" x14ac:dyDescent="0.25">
      <c r="A91" s="301" t="s">
        <v>40</v>
      </c>
      <c r="B91" s="304" t="s">
        <v>316</v>
      </c>
      <c r="C91" s="139"/>
      <c r="D91" s="351"/>
      <c r="E91" s="305">
        <v>180</v>
      </c>
      <c r="F91" s="301" t="s">
        <v>182</v>
      </c>
      <c r="G91" s="301"/>
      <c r="H91" s="235"/>
    </row>
    <row r="92" spans="1:8" s="177" customFormat="1" ht="48" customHeight="1" x14ac:dyDescent="0.25">
      <c r="A92" s="301" t="s">
        <v>40</v>
      </c>
      <c r="B92" s="304" t="s">
        <v>317</v>
      </c>
      <c r="C92" s="301"/>
      <c r="D92" s="139"/>
      <c r="E92" s="305">
        <v>255</v>
      </c>
      <c r="F92" s="301" t="s">
        <v>318</v>
      </c>
      <c r="G92" s="301"/>
      <c r="H92" s="300"/>
    </row>
    <row r="93" spans="1:8" ht="36" customHeight="1" x14ac:dyDescent="0.25">
      <c r="A93" s="139" t="s">
        <v>307</v>
      </c>
      <c r="B93" s="304" t="s">
        <v>319</v>
      </c>
      <c r="C93" s="301" t="s">
        <v>196</v>
      </c>
      <c r="D93" s="351" t="s">
        <v>320</v>
      </c>
      <c r="E93" s="317">
        <v>209</v>
      </c>
      <c r="F93" s="301"/>
      <c r="G93" s="301"/>
      <c r="H93" s="235"/>
    </row>
    <row r="94" spans="1:8" ht="36" customHeight="1" x14ac:dyDescent="0.25">
      <c r="A94" s="139"/>
      <c r="B94" s="304" t="s">
        <v>321</v>
      </c>
      <c r="C94" s="301"/>
      <c r="D94" s="351"/>
      <c r="E94" s="305">
        <v>209</v>
      </c>
      <c r="F94" s="301" t="s">
        <v>182</v>
      </c>
      <c r="G94" s="301"/>
      <c r="H94" s="235"/>
    </row>
  </sheetData>
  <mergeCells count="5">
    <mergeCell ref="A1:G1"/>
    <mergeCell ref="G14:G15"/>
    <mergeCell ref="A2:H2"/>
    <mergeCell ref="A3:H3"/>
    <mergeCell ref="G5:H5"/>
  </mergeCells>
  <printOptions horizontalCentered="1"/>
  <pageMargins left="0.19685039370078741" right="0.19685039370078741" top="0.6692913385826772" bottom="0.55118110236220474" header="0.31496062992125984" footer="0.31496062992125984"/>
  <pageSetup paperSize="9" orientation="landscape" r:id="rId1"/>
  <headerFooter>
    <oddFooter>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1"/>
  <sheetViews>
    <sheetView workbookViewId="0">
      <selection activeCell="H31" sqref="H31"/>
    </sheetView>
  </sheetViews>
  <sheetFormatPr defaultColWidth="8.85546875" defaultRowHeight="15.75" x14ac:dyDescent="0.25"/>
  <cols>
    <col min="1" max="1" width="5.140625" style="18" customWidth="1"/>
    <col min="2" max="2" width="45" style="11" customWidth="1"/>
    <col min="3" max="3" width="15.42578125" style="18" customWidth="1"/>
    <col min="4" max="4" width="8.7109375" style="18" hidden="1" customWidth="1"/>
    <col min="5" max="5" width="11" style="11" customWidth="1"/>
    <col min="6" max="6" width="19.85546875" style="18" customWidth="1"/>
    <col min="7" max="7" width="8.85546875" style="11"/>
    <col min="8" max="9" width="11.42578125" style="11" customWidth="1"/>
    <col min="10" max="16384" width="8.85546875" style="11"/>
  </cols>
  <sheetData>
    <row r="1" spans="1:6" ht="24" customHeight="1" x14ac:dyDescent="0.25">
      <c r="F1" s="21" t="s">
        <v>104</v>
      </c>
    </row>
    <row r="2" spans="1:6" ht="39.75" customHeight="1" x14ac:dyDescent="0.25">
      <c r="A2" s="249" t="s">
        <v>103</v>
      </c>
      <c r="B2" s="249"/>
      <c r="C2" s="249"/>
      <c r="D2" s="249"/>
      <c r="E2" s="249"/>
      <c r="F2" s="249"/>
    </row>
    <row r="3" spans="1:6" ht="21.75" customHeight="1" x14ac:dyDescent="0.25">
      <c r="A3" s="253" t="str">
        <f>'Biểu 01-TH'!A3:D3</f>
        <v>(Kèm theo Tờ trình số:           /TTr-UBND, ngày           tháng 4 năm 2024 của UBND huyện Mường Tè)</v>
      </c>
      <c r="B3" s="254"/>
      <c r="C3" s="254"/>
      <c r="D3" s="254"/>
      <c r="E3" s="254"/>
      <c r="F3" s="254"/>
    </row>
    <row r="4" spans="1:6" ht="20.25" customHeight="1" x14ac:dyDescent="0.25">
      <c r="E4" s="250" t="s">
        <v>33</v>
      </c>
      <c r="F4" s="250"/>
    </row>
    <row r="5" spans="1:6" s="2" customFormat="1" ht="15.75" customHeight="1" x14ac:dyDescent="0.25">
      <c r="A5" s="251" t="s">
        <v>0</v>
      </c>
      <c r="B5" s="251" t="s">
        <v>64</v>
      </c>
      <c r="C5" s="251" t="s">
        <v>65</v>
      </c>
      <c r="D5" s="251" t="s">
        <v>66</v>
      </c>
      <c r="E5" s="251" t="s">
        <v>67</v>
      </c>
      <c r="F5" s="240" t="s">
        <v>68</v>
      </c>
    </row>
    <row r="6" spans="1:6" s="2" customFormat="1" ht="27.75" customHeight="1" x14ac:dyDescent="0.25">
      <c r="A6" s="252"/>
      <c r="B6" s="252"/>
      <c r="C6" s="252"/>
      <c r="D6" s="252"/>
      <c r="E6" s="252"/>
      <c r="F6" s="240"/>
    </row>
    <row r="7" spans="1:6" s="2" customFormat="1" ht="24.75" customHeight="1" x14ac:dyDescent="0.25">
      <c r="A7" s="12">
        <v>1</v>
      </c>
      <c r="B7" s="12">
        <v>2</v>
      </c>
      <c r="C7" s="12">
        <v>3</v>
      </c>
      <c r="D7" s="12"/>
      <c r="E7" s="12">
        <v>4</v>
      </c>
      <c r="F7" s="3">
        <v>5</v>
      </c>
    </row>
    <row r="8" spans="1:6" s="17" customFormat="1" ht="32.25" customHeight="1" x14ac:dyDescent="0.25">
      <c r="A8" s="14"/>
      <c r="B8" s="14" t="s">
        <v>99</v>
      </c>
      <c r="C8" s="15"/>
      <c r="D8" s="15"/>
      <c r="E8" s="16">
        <f>E9+E19+E35+E47+E54+E55+E57</f>
        <v>33633</v>
      </c>
      <c r="F8" s="14"/>
    </row>
    <row r="9" spans="1:6" s="2" customFormat="1" ht="31.5" x14ac:dyDescent="0.25">
      <c r="A9" s="3" t="s">
        <v>12</v>
      </c>
      <c r="B9" s="4" t="s">
        <v>69</v>
      </c>
      <c r="C9" s="5"/>
      <c r="D9" s="5"/>
      <c r="E9" s="6">
        <f>E10</f>
        <v>4393</v>
      </c>
      <c r="F9" s="13"/>
    </row>
    <row r="10" spans="1:6" ht="23.25" customHeight="1" x14ac:dyDescent="0.25">
      <c r="A10" s="7">
        <v>1</v>
      </c>
      <c r="B10" s="19" t="s">
        <v>100</v>
      </c>
      <c r="C10" s="9" t="s">
        <v>70</v>
      </c>
      <c r="D10" s="9"/>
      <c r="E10" s="10">
        <v>4393</v>
      </c>
      <c r="F10" s="1"/>
    </row>
    <row r="11" spans="1:6" ht="25.5" hidden="1" customHeight="1" x14ac:dyDescent="0.25">
      <c r="A11" s="7"/>
      <c r="B11" s="8" t="s">
        <v>8</v>
      </c>
      <c r="C11" s="9" t="s">
        <v>8</v>
      </c>
      <c r="D11" s="9"/>
      <c r="E11" s="10">
        <v>700</v>
      </c>
      <c r="F11" s="1" t="s">
        <v>57</v>
      </c>
    </row>
    <row r="12" spans="1:6" ht="25.5" hidden="1" customHeight="1" x14ac:dyDescent="0.25">
      <c r="A12" s="7"/>
      <c r="B12" s="8" t="s">
        <v>7</v>
      </c>
      <c r="C12" s="9" t="s">
        <v>7</v>
      </c>
      <c r="D12" s="9"/>
      <c r="E12" s="10">
        <v>700</v>
      </c>
      <c r="F12" s="1" t="s">
        <v>56</v>
      </c>
    </row>
    <row r="13" spans="1:6" ht="25.5" hidden="1" customHeight="1" x14ac:dyDescent="0.25">
      <c r="A13" s="7"/>
      <c r="B13" s="8" t="s">
        <v>31</v>
      </c>
      <c r="C13" s="9" t="s">
        <v>31</v>
      </c>
      <c r="D13" s="9"/>
      <c r="E13" s="10">
        <v>700</v>
      </c>
      <c r="F13" s="1" t="s">
        <v>48</v>
      </c>
    </row>
    <row r="14" spans="1:6" ht="25.5" hidden="1" customHeight="1" x14ac:dyDescent="0.25">
      <c r="A14" s="7"/>
      <c r="B14" s="8" t="s">
        <v>10</v>
      </c>
      <c r="C14" s="9" t="s">
        <v>10</v>
      </c>
      <c r="D14" s="9"/>
      <c r="E14" s="10">
        <v>700</v>
      </c>
      <c r="F14" s="1" t="s">
        <v>50</v>
      </c>
    </row>
    <row r="15" spans="1:6" ht="25.5" hidden="1" customHeight="1" x14ac:dyDescent="0.25">
      <c r="A15" s="7"/>
      <c r="B15" s="8" t="s">
        <v>11</v>
      </c>
      <c r="C15" s="9" t="s">
        <v>11</v>
      </c>
      <c r="D15" s="9"/>
      <c r="E15" s="10">
        <v>700</v>
      </c>
      <c r="F15" s="1" t="s">
        <v>52</v>
      </c>
    </row>
    <row r="16" spans="1:6" ht="25.5" hidden="1" customHeight="1" x14ac:dyDescent="0.25">
      <c r="A16" s="7"/>
      <c r="B16" s="8" t="s">
        <v>5</v>
      </c>
      <c r="C16" s="9" t="s">
        <v>5</v>
      </c>
      <c r="D16" s="9"/>
      <c r="E16" s="10">
        <v>300</v>
      </c>
      <c r="F16" s="1" t="s">
        <v>55</v>
      </c>
    </row>
    <row r="17" spans="1:6" ht="25.5" hidden="1" customHeight="1" x14ac:dyDescent="0.25">
      <c r="A17" s="7"/>
      <c r="B17" s="8" t="s">
        <v>60</v>
      </c>
      <c r="C17" s="9" t="s">
        <v>60</v>
      </c>
      <c r="D17" s="9"/>
      <c r="E17" s="10">
        <v>300</v>
      </c>
      <c r="F17" s="1" t="s">
        <v>61</v>
      </c>
    </row>
    <row r="18" spans="1:6" ht="25.5" hidden="1" customHeight="1" x14ac:dyDescent="0.25">
      <c r="A18" s="7"/>
      <c r="B18" s="8" t="s">
        <v>28</v>
      </c>
      <c r="C18" s="9" t="s">
        <v>28</v>
      </c>
      <c r="D18" s="9"/>
      <c r="E18" s="10">
        <v>293</v>
      </c>
      <c r="F18" s="1" t="s">
        <v>53</v>
      </c>
    </row>
    <row r="19" spans="1:6" s="2" customFormat="1" ht="31.5" hidden="1" x14ac:dyDescent="0.25">
      <c r="A19" s="3" t="s">
        <v>14</v>
      </c>
      <c r="B19" s="4" t="s">
        <v>111</v>
      </c>
      <c r="C19" s="5"/>
      <c r="D19" s="5"/>
      <c r="E19" s="6">
        <f>E20+E22+E27+E33</f>
        <v>8628</v>
      </c>
      <c r="F19" s="13"/>
    </row>
    <row r="20" spans="1:6" s="27" customFormat="1" ht="25.5" customHeight="1" x14ac:dyDescent="0.25">
      <c r="A20" s="22">
        <v>1</v>
      </c>
      <c r="B20" s="23" t="s">
        <v>112</v>
      </c>
      <c r="C20" s="24"/>
      <c r="D20" s="24"/>
      <c r="E20" s="25">
        <f>E21</f>
        <v>500</v>
      </c>
      <c r="F20" s="26"/>
    </row>
    <row r="21" spans="1:6" s="27" customFormat="1" ht="22.5" customHeight="1" x14ac:dyDescent="0.25">
      <c r="A21" s="28" t="s">
        <v>15</v>
      </c>
      <c r="B21" s="29" t="s">
        <v>28</v>
      </c>
      <c r="C21" s="30" t="s">
        <v>28</v>
      </c>
      <c r="D21" s="30"/>
      <c r="E21" s="31">
        <v>500</v>
      </c>
      <c r="F21" s="32" t="s">
        <v>53</v>
      </c>
    </row>
    <row r="22" spans="1:6" s="27" customFormat="1" ht="25.5" customHeight="1" x14ac:dyDescent="0.25">
      <c r="A22" s="22">
        <v>2</v>
      </c>
      <c r="B22" s="23" t="s">
        <v>72</v>
      </c>
      <c r="C22" s="24"/>
      <c r="D22" s="24"/>
      <c r="E22" s="25">
        <f>SUM(E23:E26)</f>
        <v>3000</v>
      </c>
      <c r="F22" s="26"/>
    </row>
    <row r="23" spans="1:6" s="2" customFormat="1" x14ac:dyDescent="0.25">
      <c r="A23" s="7" t="s">
        <v>15</v>
      </c>
      <c r="B23" s="8" t="s">
        <v>7</v>
      </c>
      <c r="C23" s="9" t="s">
        <v>7</v>
      </c>
      <c r="D23" s="9"/>
      <c r="E23" s="10">
        <v>500</v>
      </c>
      <c r="F23" s="1" t="s">
        <v>56</v>
      </c>
    </row>
    <row r="24" spans="1:6" s="2" customFormat="1" x14ac:dyDescent="0.25">
      <c r="A24" s="7" t="s">
        <v>15</v>
      </c>
      <c r="B24" s="8" t="s">
        <v>27</v>
      </c>
      <c r="C24" s="9" t="s">
        <v>27</v>
      </c>
      <c r="D24" s="9"/>
      <c r="E24" s="10">
        <v>1000</v>
      </c>
      <c r="F24" s="1" t="s">
        <v>54</v>
      </c>
    </row>
    <row r="25" spans="1:6" s="2" customFormat="1" x14ac:dyDescent="0.25">
      <c r="A25" s="7" t="s">
        <v>15</v>
      </c>
      <c r="B25" s="8" t="s">
        <v>10</v>
      </c>
      <c r="C25" s="9" t="s">
        <v>10</v>
      </c>
      <c r="D25" s="9"/>
      <c r="E25" s="10">
        <v>500</v>
      </c>
      <c r="F25" s="1" t="s">
        <v>50</v>
      </c>
    </row>
    <row r="26" spans="1:6" s="2" customFormat="1" ht="22.5" customHeight="1" x14ac:dyDescent="0.25">
      <c r="A26" s="7" t="s">
        <v>15</v>
      </c>
      <c r="B26" s="8" t="s">
        <v>30</v>
      </c>
      <c r="C26" s="9" t="s">
        <v>30</v>
      </c>
      <c r="D26" s="9"/>
      <c r="E26" s="10">
        <v>1000</v>
      </c>
      <c r="F26" s="1" t="s">
        <v>51</v>
      </c>
    </row>
    <row r="27" spans="1:6" s="2" customFormat="1" ht="24" customHeight="1" x14ac:dyDescent="0.25">
      <c r="A27" s="3">
        <v>3</v>
      </c>
      <c r="B27" s="4" t="s">
        <v>73</v>
      </c>
      <c r="C27" s="5"/>
      <c r="D27" s="5"/>
      <c r="E27" s="6">
        <f>SUM(E28:E32)</f>
        <v>4700</v>
      </c>
      <c r="F27" s="13"/>
    </row>
    <row r="28" spans="1:6" s="2" customFormat="1" x14ac:dyDescent="0.25">
      <c r="A28" s="7" t="s">
        <v>15</v>
      </c>
      <c r="B28" s="8" t="s">
        <v>11</v>
      </c>
      <c r="C28" s="9" t="s">
        <v>11</v>
      </c>
      <c r="D28" s="9"/>
      <c r="E28" s="10">
        <v>1000</v>
      </c>
      <c r="F28" s="1" t="s">
        <v>52</v>
      </c>
    </row>
    <row r="29" spans="1:6" s="2" customFormat="1" x14ac:dyDescent="0.25">
      <c r="A29" s="7" t="s">
        <v>15</v>
      </c>
      <c r="B29" s="8" t="s">
        <v>31</v>
      </c>
      <c r="C29" s="9" t="s">
        <v>31</v>
      </c>
      <c r="D29" s="9"/>
      <c r="E29" s="10">
        <v>700</v>
      </c>
      <c r="F29" s="1" t="s">
        <v>48</v>
      </c>
    </row>
    <row r="30" spans="1:6" s="2" customFormat="1" x14ac:dyDescent="0.25">
      <c r="A30" s="7" t="s">
        <v>15</v>
      </c>
      <c r="B30" s="8" t="s">
        <v>9</v>
      </c>
      <c r="C30" s="9" t="s">
        <v>9</v>
      </c>
      <c r="D30" s="9"/>
      <c r="E30" s="10">
        <v>1000</v>
      </c>
      <c r="F30" s="1" t="s">
        <v>46</v>
      </c>
    </row>
    <row r="31" spans="1:6" s="2" customFormat="1" ht="23.25" customHeight="1" x14ac:dyDescent="0.25">
      <c r="A31" s="7" t="s">
        <v>15</v>
      </c>
      <c r="B31" s="8" t="s">
        <v>21</v>
      </c>
      <c r="C31" s="9" t="s">
        <v>21</v>
      </c>
      <c r="D31" s="9"/>
      <c r="E31" s="10">
        <v>1000</v>
      </c>
      <c r="F31" s="1" t="s">
        <v>47</v>
      </c>
    </row>
    <row r="32" spans="1:6" s="2" customFormat="1" ht="28.5" customHeight="1" x14ac:dyDescent="0.25">
      <c r="A32" s="7" t="s">
        <v>15</v>
      </c>
      <c r="B32" s="8" t="s">
        <v>74</v>
      </c>
      <c r="C32" s="9" t="s">
        <v>75</v>
      </c>
      <c r="D32" s="9"/>
      <c r="E32" s="10">
        <v>1000</v>
      </c>
      <c r="F32" s="1" t="s">
        <v>75</v>
      </c>
    </row>
    <row r="33" spans="1:6" s="27" customFormat="1" ht="24.75" customHeight="1" x14ac:dyDescent="0.25">
      <c r="A33" s="22">
        <v>4</v>
      </c>
      <c r="B33" s="23" t="s">
        <v>76</v>
      </c>
      <c r="C33" s="24"/>
      <c r="D33" s="24"/>
      <c r="E33" s="25">
        <f>E34</f>
        <v>428</v>
      </c>
      <c r="F33" s="26"/>
    </row>
    <row r="34" spans="1:6" s="27" customFormat="1" ht="30" x14ac:dyDescent="0.25">
      <c r="A34" s="28" t="s">
        <v>15</v>
      </c>
      <c r="B34" s="29" t="s">
        <v>110</v>
      </c>
      <c r="C34" s="30" t="s">
        <v>70</v>
      </c>
      <c r="D34" s="30"/>
      <c r="E34" s="31">
        <v>428</v>
      </c>
      <c r="F34" s="32" t="s">
        <v>71</v>
      </c>
    </row>
    <row r="35" spans="1:6" s="2" customFormat="1" ht="31.5" x14ac:dyDescent="0.25">
      <c r="A35" s="3" t="s">
        <v>23</v>
      </c>
      <c r="B35" s="4" t="s">
        <v>77</v>
      </c>
      <c r="C35" s="5"/>
      <c r="D35" s="5"/>
      <c r="E35" s="6">
        <f>E36+E46</f>
        <v>5014</v>
      </c>
      <c r="F35" s="13"/>
    </row>
    <row r="36" spans="1:6" s="2" customFormat="1" ht="36.75" customHeight="1" x14ac:dyDescent="0.25">
      <c r="A36" s="3">
        <v>1</v>
      </c>
      <c r="B36" s="4" t="s">
        <v>78</v>
      </c>
      <c r="C36" s="5"/>
      <c r="D36" s="5"/>
      <c r="E36" s="6">
        <f>SUM(E37:E45)</f>
        <v>3839</v>
      </c>
      <c r="F36" s="13"/>
    </row>
    <row r="37" spans="1:6" ht="21" customHeight="1" x14ac:dyDescent="0.25">
      <c r="A37" s="7" t="s">
        <v>15</v>
      </c>
      <c r="B37" s="8" t="s">
        <v>73</v>
      </c>
      <c r="C37" s="9" t="s">
        <v>30</v>
      </c>
      <c r="D37" s="9"/>
      <c r="E37" s="10">
        <v>989</v>
      </c>
      <c r="F37" s="1" t="s">
        <v>51</v>
      </c>
    </row>
    <row r="38" spans="1:6" ht="25.5" customHeight="1" x14ac:dyDescent="0.25">
      <c r="A38" s="7" t="s">
        <v>15</v>
      </c>
      <c r="B38" s="8" t="s">
        <v>79</v>
      </c>
      <c r="C38" s="9" t="s">
        <v>8</v>
      </c>
      <c r="D38" s="9"/>
      <c r="E38" s="10">
        <v>500</v>
      </c>
      <c r="F38" s="1" t="s">
        <v>57</v>
      </c>
    </row>
    <row r="39" spans="1:6" s="33" customFormat="1" ht="25.5" customHeight="1" x14ac:dyDescent="0.25">
      <c r="A39" s="28" t="s">
        <v>15</v>
      </c>
      <c r="B39" s="29" t="s">
        <v>113</v>
      </c>
      <c r="C39" s="30" t="s">
        <v>5</v>
      </c>
      <c r="D39" s="30"/>
      <c r="E39" s="31">
        <v>850</v>
      </c>
      <c r="F39" s="32" t="s">
        <v>55</v>
      </c>
    </row>
    <row r="40" spans="1:6" ht="25.5" customHeight="1" x14ac:dyDescent="0.25">
      <c r="A40" s="7" t="s">
        <v>15</v>
      </c>
      <c r="B40" s="8" t="s">
        <v>109</v>
      </c>
      <c r="C40" s="9" t="s">
        <v>29</v>
      </c>
      <c r="D40" s="9"/>
      <c r="E40" s="10">
        <v>250</v>
      </c>
      <c r="F40" s="1" t="s">
        <v>45</v>
      </c>
    </row>
    <row r="41" spans="1:6" ht="25.5" customHeight="1" x14ac:dyDescent="0.25">
      <c r="A41" s="7" t="s">
        <v>15</v>
      </c>
      <c r="B41" s="8" t="s">
        <v>109</v>
      </c>
      <c r="C41" s="9" t="s">
        <v>7</v>
      </c>
      <c r="D41" s="9"/>
      <c r="E41" s="10">
        <v>250</v>
      </c>
      <c r="F41" s="1" t="s">
        <v>56</v>
      </c>
    </row>
    <row r="42" spans="1:6" ht="25.5" customHeight="1" x14ac:dyDescent="0.25">
      <c r="A42" s="7" t="s">
        <v>15</v>
      </c>
      <c r="B42" s="8" t="s">
        <v>109</v>
      </c>
      <c r="C42" s="9" t="s">
        <v>10</v>
      </c>
      <c r="D42" s="9"/>
      <c r="E42" s="10">
        <v>250</v>
      </c>
      <c r="F42" s="1" t="s">
        <v>50</v>
      </c>
    </row>
    <row r="43" spans="1:6" s="33" customFormat="1" ht="25.5" customHeight="1" x14ac:dyDescent="0.25">
      <c r="A43" s="28" t="s">
        <v>15</v>
      </c>
      <c r="B43" s="29" t="s">
        <v>114</v>
      </c>
      <c r="C43" s="30" t="s">
        <v>28</v>
      </c>
      <c r="D43" s="30"/>
      <c r="E43" s="31">
        <v>250</v>
      </c>
      <c r="F43" s="32" t="s">
        <v>53</v>
      </c>
    </row>
    <row r="44" spans="1:6" ht="25.5" customHeight="1" x14ac:dyDescent="0.25">
      <c r="A44" s="7" t="s">
        <v>15</v>
      </c>
      <c r="B44" s="8" t="s">
        <v>109</v>
      </c>
      <c r="C44" s="9" t="s">
        <v>27</v>
      </c>
      <c r="D44" s="9"/>
      <c r="E44" s="10">
        <v>250</v>
      </c>
      <c r="F44" s="1" t="s">
        <v>54</v>
      </c>
    </row>
    <row r="45" spans="1:6" ht="19.5" customHeight="1" x14ac:dyDescent="0.25">
      <c r="A45" s="7" t="s">
        <v>15</v>
      </c>
      <c r="B45" s="8" t="s">
        <v>109</v>
      </c>
      <c r="C45" s="9" t="s">
        <v>6</v>
      </c>
      <c r="D45" s="9"/>
      <c r="E45" s="10">
        <v>250</v>
      </c>
      <c r="F45" s="1" t="s">
        <v>49</v>
      </c>
    </row>
    <row r="46" spans="1:6" s="2" customFormat="1" ht="32.25" customHeight="1" x14ac:dyDescent="0.25">
      <c r="A46" s="3">
        <v>2</v>
      </c>
      <c r="B46" s="4" t="s">
        <v>80</v>
      </c>
      <c r="C46" s="5"/>
      <c r="D46" s="5"/>
      <c r="E46" s="6">
        <v>1175</v>
      </c>
      <c r="F46" s="1" t="s">
        <v>106</v>
      </c>
    </row>
    <row r="47" spans="1:6" s="2" customFormat="1" ht="31.5" x14ac:dyDescent="0.25">
      <c r="A47" s="3" t="s">
        <v>81</v>
      </c>
      <c r="B47" s="4" t="s">
        <v>82</v>
      </c>
      <c r="C47" s="5"/>
      <c r="D47" s="5"/>
      <c r="E47" s="6">
        <f>E48+E50+E52</f>
        <v>2942</v>
      </c>
      <c r="F47" s="13"/>
    </row>
    <row r="48" spans="1:6" s="33" customFormat="1" ht="31.5" x14ac:dyDescent="0.25">
      <c r="A48" s="28">
        <v>1</v>
      </c>
      <c r="B48" s="29" t="s">
        <v>83</v>
      </c>
      <c r="C48" s="30" t="s">
        <v>84</v>
      </c>
      <c r="D48" s="30"/>
      <c r="E48" s="31">
        <f>E49</f>
        <v>1680</v>
      </c>
      <c r="F48" s="32" t="s">
        <v>63</v>
      </c>
    </row>
    <row r="49" spans="1:6" ht="47.25" x14ac:dyDescent="0.25">
      <c r="A49" s="7" t="s">
        <v>15</v>
      </c>
      <c r="B49" s="8" t="s">
        <v>101</v>
      </c>
      <c r="C49" s="9"/>
      <c r="D49" s="9"/>
      <c r="E49" s="10">
        <v>1680</v>
      </c>
      <c r="F49" s="1"/>
    </row>
    <row r="50" spans="1:6" ht="38.25" customHeight="1" x14ac:dyDescent="0.25">
      <c r="A50" s="7">
        <v>2</v>
      </c>
      <c r="B50" s="8" t="s">
        <v>85</v>
      </c>
      <c r="C50" s="9" t="s">
        <v>84</v>
      </c>
      <c r="D50" s="9"/>
      <c r="E50" s="10">
        <v>862</v>
      </c>
      <c r="F50" s="1" t="s">
        <v>71</v>
      </c>
    </row>
    <row r="51" spans="1:6" ht="94.5" x14ac:dyDescent="0.25">
      <c r="A51" s="7" t="s">
        <v>15</v>
      </c>
      <c r="B51" s="8" t="s">
        <v>102</v>
      </c>
      <c r="C51" s="9"/>
      <c r="D51" s="9"/>
      <c r="E51" s="10">
        <v>862</v>
      </c>
      <c r="F51" s="1"/>
    </row>
    <row r="52" spans="1:6" ht="30" x14ac:dyDescent="0.25">
      <c r="A52" s="7">
        <v>3</v>
      </c>
      <c r="B52" s="8" t="s">
        <v>86</v>
      </c>
      <c r="C52" s="9" t="s">
        <v>84</v>
      </c>
      <c r="D52" s="9"/>
      <c r="E52" s="10">
        <f>E53</f>
        <v>400</v>
      </c>
      <c r="F52" s="1" t="s">
        <v>71</v>
      </c>
    </row>
    <row r="53" spans="1:6" ht="47.25" x14ac:dyDescent="0.25">
      <c r="A53" s="7" t="s">
        <v>15</v>
      </c>
      <c r="B53" s="8" t="s">
        <v>87</v>
      </c>
      <c r="C53" s="9"/>
      <c r="D53" s="9"/>
      <c r="E53" s="10">
        <v>400</v>
      </c>
      <c r="F53" s="1"/>
    </row>
    <row r="54" spans="1:6" s="2" customFormat="1" ht="38.25" customHeight="1" x14ac:dyDescent="0.25">
      <c r="A54" s="3" t="s">
        <v>88</v>
      </c>
      <c r="B54" s="4" t="s">
        <v>89</v>
      </c>
      <c r="C54" s="9" t="s">
        <v>70</v>
      </c>
      <c r="D54" s="5"/>
      <c r="E54" s="6">
        <v>11440</v>
      </c>
      <c r="F54" s="1" t="s">
        <v>90</v>
      </c>
    </row>
    <row r="55" spans="1:6" s="2" customFormat="1" ht="31.5" x14ac:dyDescent="0.25">
      <c r="A55" s="3" t="s">
        <v>91</v>
      </c>
      <c r="B55" s="4" t="s">
        <v>92</v>
      </c>
      <c r="C55" s="5"/>
      <c r="D55" s="5"/>
      <c r="E55" s="6">
        <f>E56</f>
        <v>263</v>
      </c>
      <c r="F55" s="13"/>
    </row>
    <row r="56" spans="1:6" ht="30.75" customHeight="1" x14ac:dyDescent="0.25">
      <c r="A56" s="7">
        <v>1</v>
      </c>
      <c r="B56" s="8" t="s">
        <v>93</v>
      </c>
      <c r="C56" s="9"/>
      <c r="D56" s="9"/>
      <c r="E56" s="10">
        <v>263</v>
      </c>
      <c r="F56" s="1" t="s">
        <v>94</v>
      </c>
    </row>
    <row r="57" spans="1:6" s="2" customFormat="1" ht="31.5" x14ac:dyDescent="0.25">
      <c r="A57" s="3" t="s">
        <v>95</v>
      </c>
      <c r="B57" s="4" t="s">
        <v>96</v>
      </c>
      <c r="C57" s="5"/>
      <c r="D57" s="5"/>
      <c r="E57" s="6">
        <f t="shared" ref="E57" si="0">E58+E59</f>
        <v>953</v>
      </c>
      <c r="F57" s="13"/>
    </row>
    <row r="58" spans="1:6" ht="31.5" x14ac:dyDescent="0.25">
      <c r="A58" s="7">
        <v>1</v>
      </c>
      <c r="B58" s="8" t="s">
        <v>97</v>
      </c>
      <c r="C58" s="9"/>
      <c r="D58" s="9"/>
      <c r="E58" s="10">
        <v>690</v>
      </c>
      <c r="F58" s="1" t="s">
        <v>71</v>
      </c>
    </row>
    <row r="59" spans="1:6" ht="30" x14ac:dyDescent="0.25">
      <c r="A59" s="7">
        <v>2</v>
      </c>
      <c r="B59" s="8" t="s">
        <v>98</v>
      </c>
      <c r="C59" s="9"/>
      <c r="D59" s="9"/>
      <c r="E59" s="10">
        <v>263</v>
      </c>
      <c r="F59" s="1" t="s">
        <v>71</v>
      </c>
    </row>
    <row r="60" spans="1:6" ht="81" customHeight="1" x14ac:dyDescent="0.25">
      <c r="A60" s="248" t="s">
        <v>108</v>
      </c>
      <c r="B60" s="248"/>
      <c r="C60" s="248"/>
      <c r="D60" s="248"/>
      <c r="E60" s="248"/>
      <c r="F60" s="248"/>
    </row>
    <row r="61" spans="1:6" x14ac:dyDescent="0.25">
      <c r="B61" s="20"/>
    </row>
  </sheetData>
  <mergeCells count="10">
    <mergeCell ref="A60:F60"/>
    <mergeCell ref="A2:F2"/>
    <mergeCell ref="E4:F4"/>
    <mergeCell ref="A5:A6"/>
    <mergeCell ref="B5:B6"/>
    <mergeCell ref="C5:C6"/>
    <mergeCell ref="D5:D6"/>
    <mergeCell ref="E5:E6"/>
    <mergeCell ref="F5:F6"/>
    <mergeCell ref="A3:F3"/>
  </mergeCells>
  <pageMargins left="0.51181102362204722" right="0.11811023622047245" top="0.55118110236220474" bottom="0.55118110236220474" header="0.31496062992125984" footer="0.31496062992125984"/>
  <pageSetup paperSize="9" scale="95" orientation="portrait" verticalDpi="0"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AB44"/>
  <sheetViews>
    <sheetView topLeftCell="A14" zoomScaleNormal="100" workbookViewId="0">
      <selection activeCell="N29" sqref="N29"/>
    </sheetView>
  </sheetViews>
  <sheetFormatPr defaultColWidth="8.85546875" defaultRowHeight="15" x14ac:dyDescent="0.25"/>
  <cols>
    <col min="1" max="1" width="7.28515625" style="35" customWidth="1"/>
    <col min="2" max="2" width="62.42578125" style="35" customWidth="1"/>
    <col min="3" max="3" width="17.85546875" style="35" hidden="1" customWidth="1"/>
    <col min="4" max="4" width="12.42578125" style="35" hidden="1" customWidth="1"/>
    <col min="5" max="5" width="12.5703125" style="36" customWidth="1"/>
    <col min="6" max="6" width="11" style="36" hidden="1" customWidth="1"/>
    <col min="7" max="7" width="12" style="41" hidden="1" customWidth="1"/>
    <col min="8" max="9" width="12.42578125" style="41" hidden="1" customWidth="1"/>
    <col min="10" max="10" width="14.7109375" style="95" customWidth="1"/>
    <col min="11" max="11" width="11.42578125" style="95" hidden="1" customWidth="1"/>
    <col min="12" max="12" width="13.85546875" style="95" customWidth="1"/>
    <col min="13" max="13" width="32.42578125" style="35" customWidth="1"/>
    <col min="14" max="14" width="15.28515625" style="36" customWidth="1"/>
    <col min="15" max="15" width="19.140625" style="35" customWidth="1"/>
    <col min="16" max="16" width="13.42578125" style="35" customWidth="1"/>
    <col min="17" max="18" width="11.140625" style="35" bestFit="1" customWidth="1"/>
    <col min="19" max="28" width="9.140625" style="35"/>
    <col min="29" max="263" width="9.140625" style="37"/>
    <col min="264" max="264" width="8.7109375" style="37" customWidth="1"/>
    <col min="265" max="265" width="26.28515625" style="37" customWidth="1"/>
    <col min="266" max="266" width="15.7109375" style="37" customWidth="1"/>
    <col min="267" max="268" width="16.7109375" style="37" customWidth="1"/>
    <col min="269" max="269" width="14.85546875" style="37" customWidth="1"/>
    <col min="270" max="519" width="9.140625" style="37"/>
    <col min="520" max="520" width="8.7109375" style="37" customWidth="1"/>
    <col min="521" max="521" width="26.28515625" style="37" customWidth="1"/>
    <col min="522" max="522" width="15.7109375" style="37" customWidth="1"/>
    <col min="523" max="524" width="16.7109375" style="37" customWidth="1"/>
    <col min="525" max="525" width="14.85546875" style="37" customWidth="1"/>
    <col min="526" max="775" width="9.140625" style="37"/>
    <col min="776" max="776" width="8.7109375" style="37" customWidth="1"/>
    <col min="777" max="777" width="26.28515625" style="37" customWidth="1"/>
    <col min="778" max="778" width="15.7109375" style="37" customWidth="1"/>
    <col min="779" max="780" width="16.7109375" style="37" customWidth="1"/>
    <col min="781" max="781" width="14.85546875" style="37" customWidth="1"/>
    <col min="782" max="1031" width="9.140625" style="37"/>
    <col min="1032" max="1032" width="8.7109375" style="37" customWidth="1"/>
    <col min="1033" max="1033" width="26.28515625" style="37" customWidth="1"/>
    <col min="1034" max="1034" width="15.7109375" style="37" customWidth="1"/>
    <col min="1035" max="1036" width="16.7109375" style="37" customWidth="1"/>
    <col min="1037" max="1037" width="14.85546875" style="37" customWidth="1"/>
    <col min="1038" max="1287" width="9.140625" style="37"/>
    <col min="1288" max="1288" width="8.7109375" style="37" customWidth="1"/>
    <col min="1289" max="1289" width="26.28515625" style="37" customWidth="1"/>
    <col min="1290" max="1290" width="15.7109375" style="37" customWidth="1"/>
    <col min="1291" max="1292" width="16.7109375" style="37" customWidth="1"/>
    <col min="1293" max="1293" width="14.85546875" style="37" customWidth="1"/>
    <col min="1294" max="1543" width="9.140625" style="37"/>
    <col min="1544" max="1544" width="8.7109375" style="37" customWidth="1"/>
    <col min="1545" max="1545" width="26.28515625" style="37" customWidth="1"/>
    <col min="1546" max="1546" width="15.7109375" style="37" customWidth="1"/>
    <col min="1547" max="1548" width="16.7109375" style="37" customWidth="1"/>
    <col min="1549" max="1549" width="14.85546875" style="37" customWidth="1"/>
    <col min="1550" max="1799" width="9.140625" style="37"/>
    <col min="1800" max="1800" width="8.7109375" style="37" customWidth="1"/>
    <col min="1801" max="1801" width="26.28515625" style="37" customWidth="1"/>
    <col min="1802" max="1802" width="15.7109375" style="37" customWidth="1"/>
    <col min="1803" max="1804" width="16.7109375" style="37" customWidth="1"/>
    <col min="1805" max="1805" width="14.85546875" style="37" customWidth="1"/>
    <col min="1806" max="2055" width="9.140625" style="37"/>
    <col min="2056" max="2056" width="8.7109375" style="37" customWidth="1"/>
    <col min="2057" max="2057" width="26.28515625" style="37" customWidth="1"/>
    <col min="2058" max="2058" width="15.7109375" style="37" customWidth="1"/>
    <col min="2059" max="2060" width="16.7109375" style="37" customWidth="1"/>
    <col min="2061" max="2061" width="14.85546875" style="37" customWidth="1"/>
    <col min="2062" max="2311" width="9.140625" style="37"/>
    <col min="2312" max="2312" width="8.7109375" style="37" customWidth="1"/>
    <col min="2313" max="2313" width="26.28515625" style="37" customWidth="1"/>
    <col min="2314" max="2314" width="15.7109375" style="37" customWidth="1"/>
    <col min="2315" max="2316" width="16.7109375" style="37" customWidth="1"/>
    <col min="2317" max="2317" width="14.85546875" style="37" customWidth="1"/>
    <col min="2318" max="2567" width="9.140625" style="37"/>
    <col min="2568" max="2568" width="8.7109375" style="37" customWidth="1"/>
    <col min="2569" max="2569" width="26.28515625" style="37" customWidth="1"/>
    <col min="2570" max="2570" width="15.7109375" style="37" customWidth="1"/>
    <col min="2571" max="2572" width="16.7109375" style="37" customWidth="1"/>
    <col min="2573" max="2573" width="14.85546875" style="37" customWidth="1"/>
    <col min="2574" max="2823" width="9.140625" style="37"/>
    <col min="2824" max="2824" width="8.7109375" style="37" customWidth="1"/>
    <col min="2825" max="2825" width="26.28515625" style="37" customWidth="1"/>
    <col min="2826" max="2826" width="15.7109375" style="37" customWidth="1"/>
    <col min="2827" max="2828" width="16.7109375" style="37" customWidth="1"/>
    <col min="2829" max="2829" width="14.85546875" style="37" customWidth="1"/>
    <col min="2830" max="3079" width="9.140625" style="37"/>
    <col min="3080" max="3080" width="8.7109375" style="37" customWidth="1"/>
    <col min="3081" max="3081" width="26.28515625" style="37" customWidth="1"/>
    <col min="3082" max="3082" width="15.7109375" style="37" customWidth="1"/>
    <col min="3083" max="3084" width="16.7109375" style="37" customWidth="1"/>
    <col min="3085" max="3085" width="14.85546875" style="37" customWidth="1"/>
    <col min="3086" max="3335" width="9.140625" style="37"/>
    <col min="3336" max="3336" width="8.7109375" style="37" customWidth="1"/>
    <col min="3337" max="3337" width="26.28515625" style="37" customWidth="1"/>
    <col min="3338" max="3338" width="15.7109375" style="37" customWidth="1"/>
    <col min="3339" max="3340" width="16.7109375" style="37" customWidth="1"/>
    <col min="3341" max="3341" width="14.85546875" style="37" customWidth="1"/>
    <col min="3342" max="3591" width="9.140625" style="37"/>
    <col min="3592" max="3592" width="8.7109375" style="37" customWidth="1"/>
    <col min="3593" max="3593" width="26.28515625" style="37" customWidth="1"/>
    <col min="3594" max="3594" width="15.7109375" style="37" customWidth="1"/>
    <col min="3595" max="3596" width="16.7109375" style="37" customWidth="1"/>
    <col min="3597" max="3597" width="14.85546875" style="37" customWidth="1"/>
    <col min="3598" max="3847" width="9.140625" style="37"/>
    <col min="3848" max="3848" width="8.7109375" style="37" customWidth="1"/>
    <col min="3849" max="3849" width="26.28515625" style="37" customWidth="1"/>
    <col min="3850" max="3850" width="15.7109375" style="37" customWidth="1"/>
    <col min="3851" max="3852" width="16.7109375" style="37" customWidth="1"/>
    <col min="3853" max="3853" width="14.85546875" style="37" customWidth="1"/>
    <col min="3854" max="4103" width="9.140625" style="37"/>
    <col min="4104" max="4104" width="8.7109375" style="37" customWidth="1"/>
    <col min="4105" max="4105" width="26.28515625" style="37" customWidth="1"/>
    <col min="4106" max="4106" width="15.7109375" style="37" customWidth="1"/>
    <col min="4107" max="4108" width="16.7109375" style="37" customWidth="1"/>
    <col min="4109" max="4109" width="14.85546875" style="37" customWidth="1"/>
    <col min="4110" max="4359" width="9.140625" style="37"/>
    <col min="4360" max="4360" width="8.7109375" style="37" customWidth="1"/>
    <col min="4361" max="4361" width="26.28515625" style="37" customWidth="1"/>
    <col min="4362" max="4362" width="15.7109375" style="37" customWidth="1"/>
    <col min="4363" max="4364" width="16.7109375" style="37" customWidth="1"/>
    <col min="4365" max="4365" width="14.85546875" style="37" customWidth="1"/>
    <col min="4366" max="4615" width="9.140625" style="37"/>
    <col min="4616" max="4616" width="8.7109375" style="37" customWidth="1"/>
    <col min="4617" max="4617" width="26.28515625" style="37" customWidth="1"/>
    <col min="4618" max="4618" width="15.7109375" style="37" customWidth="1"/>
    <col min="4619" max="4620" width="16.7109375" style="37" customWidth="1"/>
    <col min="4621" max="4621" width="14.85546875" style="37" customWidth="1"/>
    <col min="4622" max="4871" width="9.140625" style="37"/>
    <col min="4872" max="4872" width="8.7109375" style="37" customWidth="1"/>
    <col min="4873" max="4873" width="26.28515625" style="37" customWidth="1"/>
    <col min="4874" max="4874" width="15.7109375" style="37" customWidth="1"/>
    <col min="4875" max="4876" width="16.7109375" style="37" customWidth="1"/>
    <col min="4877" max="4877" width="14.85546875" style="37" customWidth="1"/>
    <col min="4878" max="5127" width="9.140625" style="37"/>
    <col min="5128" max="5128" width="8.7109375" style="37" customWidth="1"/>
    <col min="5129" max="5129" width="26.28515625" style="37" customWidth="1"/>
    <col min="5130" max="5130" width="15.7109375" style="37" customWidth="1"/>
    <col min="5131" max="5132" width="16.7109375" style="37" customWidth="1"/>
    <col min="5133" max="5133" width="14.85546875" style="37" customWidth="1"/>
    <col min="5134" max="5383" width="9.140625" style="37"/>
    <col min="5384" max="5384" width="8.7109375" style="37" customWidth="1"/>
    <col min="5385" max="5385" width="26.28515625" style="37" customWidth="1"/>
    <col min="5386" max="5386" width="15.7109375" style="37" customWidth="1"/>
    <col min="5387" max="5388" width="16.7109375" style="37" customWidth="1"/>
    <col min="5389" max="5389" width="14.85546875" style="37" customWidth="1"/>
    <col min="5390" max="5639" width="9.140625" style="37"/>
    <col min="5640" max="5640" width="8.7109375" style="37" customWidth="1"/>
    <col min="5641" max="5641" width="26.28515625" style="37" customWidth="1"/>
    <col min="5642" max="5642" width="15.7109375" style="37" customWidth="1"/>
    <col min="5643" max="5644" width="16.7109375" style="37" customWidth="1"/>
    <col min="5645" max="5645" width="14.85546875" style="37" customWidth="1"/>
    <col min="5646" max="5895" width="9.140625" style="37"/>
    <col min="5896" max="5896" width="8.7109375" style="37" customWidth="1"/>
    <col min="5897" max="5897" width="26.28515625" style="37" customWidth="1"/>
    <col min="5898" max="5898" width="15.7109375" style="37" customWidth="1"/>
    <col min="5899" max="5900" width="16.7109375" style="37" customWidth="1"/>
    <col min="5901" max="5901" width="14.85546875" style="37" customWidth="1"/>
    <col min="5902" max="6151" width="9.140625" style="37"/>
    <col min="6152" max="6152" width="8.7109375" style="37" customWidth="1"/>
    <col min="6153" max="6153" width="26.28515625" style="37" customWidth="1"/>
    <col min="6154" max="6154" width="15.7109375" style="37" customWidth="1"/>
    <col min="6155" max="6156" width="16.7109375" style="37" customWidth="1"/>
    <col min="6157" max="6157" width="14.85546875" style="37" customWidth="1"/>
    <col min="6158" max="6407" width="9.140625" style="37"/>
    <col min="6408" max="6408" width="8.7109375" style="37" customWidth="1"/>
    <col min="6409" max="6409" width="26.28515625" style="37" customWidth="1"/>
    <col min="6410" max="6410" width="15.7109375" style="37" customWidth="1"/>
    <col min="6411" max="6412" width="16.7109375" style="37" customWidth="1"/>
    <col min="6413" max="6413" width="14.85546875" style="37" customWidth="1"/>
    <col min="6414" max="6663" width="9.140625" style="37"/>
    <col min="6664" max="6664" width="8.7109375" style="37" customWidth="1"/>
    <col min="6665" max="6665" width="26.28515625" style="37" customWidth="1"/>
    <col min="6666" max="6666" width="15.7109375" style="37" customWidth="1"/>
    <col min="6667" max="6668" width="16.7109375" style="37" customWidth="1"/>
    <col min="6669" max="6669" width="14.85546875" style="37" customWidth="1"/>
    <col min="6670" max="6919" width="9.140625" style="37"/>
    <col min="6920" max="6920" width="8.7109375" style="37" customWidth="1"/>
    <col min="6921" max="6921" width="26.28515625" style="37" customWidth="1"/>
    <col min="6922" max="6922" width="15.7109375" style="37" customWidth="1"/>
    <col min="6923" max="6924" width="16.7109375" style="37" customWidth="1"/>
    <col min="6925" max="6925" width="14.85546875" style="37" customWidth="1"/>
    <col min="6926" max="7175" width="9.140625" style="37"/>
    <col min="7176" max="7176" width="8.7109375" style="37" customWidth="1"/>
    <col min="7177" max="7177" width="26.28515625" style="37" customWidth="1"/>
    <col min="7178" max="7178" width="15.7109375" style="37" customWidth="1"/>
    <col min="7179" max="7180" width="16.7109375" style="37" customWidth="1"/>
    <col min="7181" max="7181" width="14.85546875" style="37" customWidth="1"/>
    <col min="7182" max="7431" width="9.140625" style="37"/>
    <col min="7432" max="7432" width="8.7109375" style="37" customWidth="1"/>
    <col min="7433" max="7433" width="26.28515625" style="37" customWidth="1"/>
    <col min="7434" max="7434" width="15.7109375" style="37" customWidth="1"/>
    <col min="7435" max="7436" width="16.7109375" style="37" customWidth="1"/>
    <col min="7437" max="7437" width="14.85546875" style="37" customWidth="1"/>
    <col min="7438" max="7687" width="9.140625" style="37"/>
    <col min="7688" max="7688" width="8.7109375" style="37" customWidth="1"/>
    <col min="7689" max="7689" width="26.28515625" style="37" customWidth="1"/>
    <col min="7690" max="7690" width="15.7109375" style="37" customWidth="1"/>
    <col min="7691" max="7692" width="16.7109375" style="37" customWidth="1"/>
    <col min="7693" max="7693" width="14.85546875" style="37" customWidth="1"/>
    <col min="7694" max="7943" width="9.140625" style="37"/>
    <col min="7944" max="7944" width="8.7109375" style="37" customWidth="1"/>
    <col min="7945" max="7945" width="26.28515625" style="37" customWidth="1"/>
    <col min="7946" max="7946" width="15.7109375" style="37" customWidth="1"/>
    <col min="7947" max="7948" width="16.7109375" style="37" customWidth="1"/>
    <col min="7949" max="7949" width="14.85546875" style="37" customWidth="1"/>
    <col min="7950" max="8199" width="9.140625" style="37"/>
    <col min="8200" max="8200" width="8.7109375" style="37" customWidth="1"/>
    <col min="8201" max="8201" width="26.28515625" style="37" customWidth="1"/>
    <col min="8202" max="8202" width="15.7109375" style="37" customWidth="1"/>
    <col min="8203" max="8204" width="16.7109375" style="37" customWidth="1"/>
    <col min="8205" max="8205" width="14.85546875" style="37" customWidth="1"/>
    <col min="8206" max="8455" width="9.140625" style="37"/>
    <col min="8456" max="8456" width="8.7109375" style="37" customWidth="1"/>
    <col min="8457" max="8457" width="26.28515625" style="37" customWidth="1"/>
    <col min="8458" max="8458" width="15.7109375" style="37" customWidth="1"/>
    <col min="8459" max="8460" width="16.7109375" style="37" customWidth="1"/>
    <col min="8461" max="8461" width="14.85546875" style="37" customWidth="1"/>
    <col min="8462" max="8711" width="9.140625" style="37"/>
    <col min="8712" max="8712" width="8.7109375" style="37" customWidth="1"/>
    <col min="8713" max="8713" width="26.28515625" style="37" customWidth="1"/>
    <col min="8714" max="8714" width="15.7109375" style="37" customWidth="1"/>
    <col min="8715" max="8716" width="16.7109375" style="37" customWidth="1"/>
    <col min="8717" max="8717" width="14.85546875" style="37" customWidth="1"/>
    <col min="8718" max="8967" width="9.140625" style="37"/>
    <col min="8968" max="8968" width="8.7109375" style="37" customWidth="1"/>
    <col min="8969" max="8969" width="26.28515625" style="37" customWidth="1"/>
    <col min="8970" max="8970" width="15.7109375" style="37" customWidth="1"/>
    <col min="8971" max="8972" width="16.7109375" style="37" customWidth="1"/>
    <col min="8973" max="8973" width="14.85546875" style="37" customWidth="1"/>
    <col min="8974" max="9223" width="9.140625" style="37"/>
    <col min="9224" max="9224" width="8.7109375" style="37" customWidth="1"/>
    <col min="9225" max="9225" width="26.28515625" style="37" customWidth="1"/>
    <col min="9226" max="9226" width="15.7109375" style="37" customWidth="1"/>
    <col min="9227" max="9228" width="16.7109375" style="37" customWidth="1"/>
    <col min="9229" max="9229" width="14.85546875" style="37" customWidth="1"/>
    <col min="9230" max="9479" width="9.140625" style="37"/>
    <col min="9480" max="9480" width="8.7109375" style="37" customWidth="1"/>
    <col min="9481" max="9481" width="26.28515625" style="37" customWidth="1"/>
    <col min="9482" max="9482" width="15.7109375" style="37" customWidth="1"/>
    <col min="9483" max="9484" width="16.7109375" style="37" customWidth="1"/>
    <col min="9485" max="9485" width="14.85546875" style="37" customWidth="1"/>
    <col min="9486" max="9735" width="9.140625" style="37"/>
    <col min="9736" max="9736" width="8.7109375" style="37" customWidth="1"/>
    <col min="9737" max="9737" width="26.28515625" style="37" customWidth="1"/>
    <col min="9738" max="9738" width="15.7109375" style="37" customWidth="1"/>
    <col min="9739" max="9740" width="16.7109375" style="37" customWidth="1"/>
    <col min="9741" max="9741" width="14.85546875" style="37" customWidth="1"/>
    <col min="9742" max="9991" width="9.140625" style="37"/>
    <col min="9992" max="9992" width="8.7109375" style="37" customWidth="1"/>
    <col min="9993" max="9993" width="26.28515625" style="37" customWidth="1"/>
    <col min="9994" max="9994" width="15.7109375" style="37" customWidth="1"/>
    <col min="9995" max="9996" width="16.7109375" style="37" customWidth="1"/>
    <col min="9997" max="9997" width="14.85546875" style="37" customWidth="1"/>
    <col min="9998" max="10247" width="9.140625" style="37"/>
    <col min="10248" max="10248" width="8.7109375" style="37" customWidth="1"/>
    <col min="10249" max="10249" width="26.28515625" style="37" customWidth="1"/>
    <col min="10250" max="10250" width="15.7109375" style="37" customWidth="1"/>
    <col min="10251" max="10252" width="16.7109375" style="37" customWidth="1"/>
    <col min="10253" max="10253" width="14.85546875" style="37" customWidth="1"/>
    <col min="10254" max="10503" width="9.140625" style="37"/>
    <col min="10504" max="10504" width="8.7109375" style="37" customWidth="1"/>
    <col min="10505" max="10505" width="26.28515625" style="37" customWidth="1"/>
    <col min="10506" max="10506" width="15.7109375" style="37" customWidth="1"/>
    <col min="10507" max="10508" width="16.7109375" style="37" customWidth="1"/>
    <col min="10509" max="10509" width="14.85546875" style="37" customWidth="1"/>
    <col min="10510" max="10759" width="9.140625" style="37"/>
    <col min="10760" max="10760" width="8.7109375" style="37" customWidth="1"/>
    <col min="10761" max="10761" width="26.28515625" style="37" customWidth="1"/>
    <col min="10762" max="10762" width="15.7109375" style="37" customWidth="1"/>
    <col min="10763" max="10764" width="16.7109375" style="37" customWidth="1"/>
    <col min="10765" max="10765" width="14.85546875" style="37" customWidth="1"/>
    <col min="10766" max="11015" width="9.140625" style="37"/>
    <col min="11016" max="11016" width="8.7109375" style="37" customWidth="1"/>
    <col min="11017" max="11017" width="26.28515625" style="37" customWidth="1"/>
    <col min="11018" max="11018" width="15.7109375" style="37" customWidth="1"/>
    <col min="11019" max="11020" width="16.7109375" style="37" customWidth="1"/>
    <col min="11021" max="11021" width="14.85546875" style="37" customWidth="1"/>
    <col min="11022" max="11271" width="9.140625" style="37"/>
    <col min="11272" max="11272" width="8.7109375" style="37" customWidth="1"/>
    <col min="11273" max="11273" width="26.28515625" style="37" customWidth="1"/>
    <col min="11274" max="11274" width="15.7109375" style="37" customWidth="1"/>
    <col min="11275" max="11276" width="16.7109375" style="37" customWidth="1"/>
    <col min="11277" max="11277" width="14.85546875" style="37" customWidth="1"/>
    <col min="11278" max="11527" width="9.140625" style="37"/>
    <col min="11528" max="11528" width="8.7109375" style="37" customWidth="1"/>
    <col min="11529" max="11529" width="26.28515625" style="37" customWidth="1"/>
    <col min="11530" max="11530" width="15.7109375" style="37" customWidth="1"/>
    <col min="11531" max="11532" width="16.7109375" style="37" customWidth="1"/>
    <col min="11533" max="11533" width="14.85546875" style="37" customWidth="1"/>
    <col min="11534" max="11783" width="9.140625" style="37"/>
    <col min="11784" max="11784" width="8.7109375" style="37" customWidth="1"/>
    <col min="11785" max="11785" width="26.28515625" style="37" customWidth="1"/>
    <col min="11786" max="11786" width="15.7109375" style="37" customWidth="1"/>
    <col min="11787" max="11788" width="16.7109375" style="37" customWidth="1"/>
    <col min="11789" max="11789" width="14.85546875" style="37" customWidth="1"/>
    <col min="11790" max="12039" width="9.140625" style="37"/>
    <col min="12040" max="12040" width="8.7109375" style="37" customWidth="1"/>
    <col min="12041" max="12041" width="26.28515625" style="37" customWidth="1"/>
    <col min="12042" max="12042" width="15.7109375" style="37" customWidth="1"/>
    <col min="12043" max="12044" width="16.7109375" style="37" customWidth="1"/>
    <col min="12045" max="12045" width="14.85546875" style="37" customWidth="1"/>
    <col min="12046" max="12295" width="9.140625" style="37"/>
    <col min="12296" max="12296" width="8.7109375" style="37" customWidth="1"/>
    <col min="12297" max="12297" width="26.28515625" style="37" customWidth="1"/>
    <col min="12298" max="12298" width="15.7109375" style="37" customWidth="1"/>
    <col min="12299" max="12300" width="16.7109375" style="37" customWidth="1"/>
    <col min="12301" max="12301" width="14.85546875" style="37" customWidth="1"/>
    <col min="12302" max="12551" width="9.140625" style="37"/>
    <col min="12552" max="12552" width="8.7109375" style="37" customWidth="1"/>
    <col min="12553" max="12553" width="26.28515625" style="37" customWidth="1"/>
    <col min="12554" max="12554" width="15.7109375" style="37" customWidth="1"/>
    <col min="12555" max="12556" width="16.7109375" style="37" customWidth="1"/>
    <col min="12557" max="12557" width="14.85546875" style="37" customWidth="1"/>
    <col min="12558" max="12807" width="9.140625" style="37"/>
    <col min="12808" max="12808" width="8.7109375" style="37" customWidth="1"/>
    <col min="12809" max="12809" width="26.28515625" style="37" customWidth="1"/>
    <col min="12810" max="12810" width="15.7109375" style="37" customWidth="1"/>
    <col min="12811" max="12812" width="16.7109375" style="37" customWidth="1"/>
    <col min="12813" max="12813" width="14.85546875" style="37" customWidth="1"/>
    <col min="12814" max="13063" width="9.140625" style="37"/>
    <col min="13064" max="13064" width="8.7109375" style="37" customWidth="1"/>
    <col min="13065" max="13065" width="26.28515625" style="37" customWidth="1"/>
    <col min="13066" max="13066" width="15.7109375" style="37" customWidth="1"/>
    <col min="13067" max="13068" width="16.7109375" style="37" customWidth="1"/>
    <col min="13069" max="13069" width="14.85546875" style="37" customWidth="1"/>
    <col min="13070" max="13319" width="9.140625" style="37"/>
    <col min="13320" max="13320" width="8.7109375" style="37" customWidth="1"/>
    <col min="13321" max="13321" width="26.28515625" style="37" customWidth="1"/>
    <col min="13322" max="13322" width="15.7109375" style="37" customWidth="1"/>
    <col min="13323" max="13324" width="16.7109375" style="37" customWidth="1"/>
    <col min="13325" max="13325" width="14.85546875" style="37" customWidth="1"/>
    <col min="13326" max="13575" width="9.140625" style="37"/>
    <col min="13576" max="13576" width="8.7109375" style="37" customWidth="1"/>
    <col min="13577" max="13577" width="26.28515625" style="37" customWidth="1"/>
    <col min="13578" max="13578" width="15.7109375" style="37" customWidth="1"/>
    <col min="13579" max="13580" width="16.7109375" style="37" customWidth="1"/>
    <col min="13581" max="13581" width="14.85546875" style="37" customWidth="1"/>
    <col min="13582" max="13831" width="9.140625" style="37"/>
    <col min="13832" max="13832" width="8.7109375" style="37" customWidth="1"/>
    <col min="13833" max="13833" width="26.28515625" style="37" customWidth="1"/>
    <col min="13834" max="13834" width="15.7109375" style="37" customWidth="1"/>
    <col min="13835" max="13836" width="16.7109375" style="37" customWidth="1"/>
    <col min="13837" max="13837" width="14.85546875" style="37" customWidth="1"/>
    <col min="13838" max="14087" width="9.140625" style="37"/>
    <col min="14088" max="14088" width="8.7109375" style="37" customWidth="1"/>
    <col min="14089" max="14089" width="26.28515625" style="37" customWidth="1"/>
    <col min="14090" max="14090" width="15.7109375" style="37" customWidth="1"/>
    <col min="14091" max="14092" width="16.7109375" style="37" customWidth="1"/>
    <col min="14093" max="14093" width="14.85546875" style="37" customWidth="1"/>
    <col min="14094" max="14343" width="9.140625" style="37"/>
    <col min="14344" max="14344" width="8.7109375" style="37" customWidth="1"/>
    <col min="14345" max="14345" width="26.28515625" style="37" customWidth="1"/>
    <col min="14346" max="14346" width="15.7109375" style="37" customWidth="1"/>
    <col min="14347" max="14348" width="16.7109375" style="37" customWidth="1"/>
    <col min="14349" max="14349" width="14.85546875" style="37" customWidth="1"/>
    <col min="14350" max="14599" width="9.140625" style="37"/>
    <col min="14600" max="14600" width="8.7109375" style="37" customWidth="1"/>
    <col min="14601" max="14601" width="26.28515625" style="37" customWidth="1"/>
    <col min="14602" max="14602" width="15.7109375" style="37" customWidth="1"/>
    <col min="14603" max="14604" width="16.7109375" style="37" customWidth="1"/>
    <col min="14605" max="14605" width="14.85546875" style="37" customWidth="1"/>
    <col min="14606" max="14855" width="9.140625" style="37"/>
    <col min="14856" max="14856" width="8.7109375" style="37" customWidth="1"/>
    <col min="14857" max="14857" width="26.28515625" style="37" customWidth="1"/>
    <col min="14858" max="14858" width="15.7109375" style="37" customWidth="1"/>
    <col min="14859" max="14860" width="16.7109375" style="37" customWidth="1"/>
    <col min="14861" max="14861" width="14.85546875" style="37" customWidth="1"/>
    <col min="14862" max="15111" width="9.140625" style="37"/>
    <col min="15112" max="15112" width="8.7109375" style="37" customWidth="1"/>
    <col min="15113" max="15113" width="26.28515625" style="37" customWidth="1"/>
    <col min="15114" max="15114" width="15.7109375" style="37" customWidth="1"/>
    <col min="15115" max="15116" width="16.7109375" style="37" customWidth="1"/>
    <col min="15117" max="15117" width="14.85546875" style="37" customWidth="1"/>
    <col min="15118" max="15367" width="9.140625" style="37"/>
    <col min="15368" max="15368" width="8.7109375" style="37" customWidth="1"/>
    <col min="15369" max="15369" width="26.28515625" style="37" customWidth="1"/>
    <col min="15370" max="15370" width="15.7109375" style="37" customWidth="1"/>
    <col min="15371" max="15372" width="16.7109375" style="37" customWidth="1"/>
    <col min="15373" max="15373" width="14.85546875" style="37" customWidth="1"/>
    <col min="15374" max="15623" width="9.140625" style="37"/>
    <col min="15624" max="15624" width="8.7109375" style="37" customWidth="1"/>
    <col min="15625" max="15625" width="26.28515625" style="37" customWidth="1"/>
    <col min="15626" max="15626" width="15.7109375" style="37" customWidth="1"/>
    <col min="15627" max="15628" width="16.7109375" style="37" customWidth="1"/>
    <col min="15629" max="15629" width="14.85546875" style="37" customWidth="1"/>
    <col min="15630" max="15879" width="9.140625" style="37"/>
    <col min="15880" max="15880" width="8.7109375" style="37" customWidth="1"/>
    <col min="15881" max="15881" width="26.28515625" style="37" customWidth="1"/>
    <col min="15882" max="15882" width="15.7109375" style="37" customWidth="1"/>
    <col min="15883" max="15884" width="16.7109375" style="37" customWidth="1"/>
    <col min="15885" max="15885" width="14.85546875" style="37" customWidth="1"/>
    <col min="15886" max="16135" width="9.140625" style="37"/>
    <col min="16136" max="16136" width="8.7109375" style="37" customWidth="1"/>
    <col min="16137" max="16137" width="26.28515625" style="37" customWidth="1"/>
    <col min="16138" max="16138" width="15.7109375" style="37" customWidth="1"/>
    <col min="16139" max="16140" width="16.7109375" style="37" customWidth="1"/>
    <col min="16141" max="16141" width="14.85546875" style="37" customWidth="1"/>
    <col min="16142" max="16384" width="9.140625" style="37"/>
  </cols>
  <sheetData>
    <row r="1" spans="1:28" ht="20.25" customHeight="1" x14ac:dyDescent="0.25">
      <c r="A1" s="255" t="s">
        <v>137</v>
      </c>
      <c r="B1" s="255"/>
      <c r="C1" s="255"/>
      <c r="D1" s="255"/>
      <c r="E1" s="255"/>
      <c r="F1" s="255"/>
      <c r="G1" s="255"/>
      <c r="H1" s="255"/>
      <c r="I1" s="255"/>
      <c r="J1" s="255"/>
      <c r="K1" s="255"/>
      <c r="L1" s="255"/>
      <c r="M1" s="255"/>
    </row>
    <row r="2" spans="1:28" ht="20.25" customHeight="1" x14ac:dyDescent="0.25">
      <c r="A2" s="255" t="s">
        <v>362</v>
      </c>
      <c r="B2" s="255"/>
      <c r="C2" s="255"/>
      <c r="D2" s="255"/>
      <c r="E2" s="255"/>
      <c r="F2" s="255"/>
      <c r="G2" s="255"/>
      <c r="H2" s="255"/>
      <c r="I2" s="255"/>
      <c r="J2" s="255"/>
      <c r="K2" s="255"/>
      <c r="L2" s="255"/>
      <c r="M2" s="255"/>
    </row>
    <row r="3" spans="1:28" ht="20.25" customHeight="1" x14ac:dyDescent="0.25">
      <c r="A3" s="263" t="s">
        <v>361</v>
      </c>
      <c r="B3" s="263"/>
      <c r="C3" s="263"/>
      <c r="D3" s="263"/>
      <c r="E3" s="263"/>
      <c r="F3" s="263"/>
      <c r="G3" s="263"/>
      <c r="H3" s="263"/>
      <c r="I3" s="263"/>
      <c r="J3" s="263"/>
      <c r="K3" s="263"/>
      <c r="L3" s="263"/>
      <c r="M3" s="263"/>
    </row>
    <row r="4" spans="1:28" ht="20.25" customHeight="1" x14ac:dyDescent="0.25">
      <c r="A4" s="257" t="str">
        <f>'B4- NQ88 CTPTKT-XH(SN) '!A3:H3</f>
        <v>(Kèm theo Tờ trình số:           /TTr-UBND, ngày           tháng 4 năm 2024 của UBND huyện Mường Tè)</v>
      </c>
      <c r="B4" s="258"/>
      <c r="C4" s="258"/>
      <c r="D4" s="258"/>
      <c r="E4" s="258"/>
      <c r="F4" s="258"/>
      <c r="G4" s="258"/>
      <c r="H4" s="258"/>
      <c r="I4" s="258"/>
      <c r="J4" s="258"/>
      <c r="K4" s="258"/>
      <c r="L4" s="258"/>
      <c r="M4" s="258"/>
    </row>
    <row r="5" spans="1:28" ht="20.25" customHeight="1" x14ac:dyDescent="0.25">
      <c r="A5" s="179"/>
      <c r="B5" s="180"/>
      <c r="C5" s="180"/>
      <c r="D5" s="180"/>
      <c r="E5" s="180"/>
      <c r="F5" s="180"/>
      <c r="G5" s="180"/>
      <c r="H5" s="180"/>
      <c r="I5" s="180"/>
      <c r="J5" s="180"/>
      <c r="K5" s="180"/>
      <c r="L5" s="180"/>
      <c r="M5" s="180"/>
    </row>
    <row r="6" spans="1:28" ht="22.5" customHeight="1" x14ac:dyDescent="0.25">
      <c r="A6" s="181"/>
      <c r="B6" s="181"/>
      <c r="C6" s="181"/>
      <c r="D6" s="181"/>
      <c r="E6" s="259" t="s">
        <v>33</v>
      </c>
      <c r="F6" s="259"/>
      <c r="G6" s="259"/>
      <c r="H6" s="259"/>
      <c r="I6" s="259"/>
      <c r="J6" s="259"/>
      <c r="K6" s="259"/>
      <c r="L6" s="259"/>
      <c r="M6" s="259"/>
    </row>
    <row r="7" spans="1:28" s="94" customFormat="1" ht="21.75" customHeight="1" x14ac:dyDescent="0.25">
      <c r="A7" s="260" t="s">
        <v>0</v>
      </c>
      <c r="B7" s="260" t="s">
        <v>1</v>
      </c>
      <c r="C7" s="260" t="s">
        <v>18</v>
      </c>
      <c r="D7" s="260" t="s">
        <v>20</v>
      </c>
      <c r="E7" s="261" t="s">
        <v>131</v>
      </c>
      <c r="F7" s="261" t="s">
        <v>25</v>
      </c>
      <c r="G7" s="261"/>
      <c r="H7" s="261"/>
      <c r="I7" s="261"/>
      <c r="J7" s="261"/>
      <c r="K7" s="261"/>
      <c r="L7" s="261"/>
      <c r="M7" s="260" t="s">
        <v>2</v>
      </c>
      <c r="N7" s="95"/>
    </row>
    <row r="8" spans="1:28" s="94" customFormat="1" ht="30" hidden="1" customHeight="1" x14ac:dyDescent="0.25">
      <c r="A8" s="260"/>
      <c r="B8" s="260"/>
      <c r="C8" s="260"/>
      <c r="D8" s="260"/>
      <c r="E8" s="261"/>
      <c r="F8" s="262" t="s">
        <v>16</v>
      </c>
      <c r="G8" s="262"/>
      <c r="H8" s="262"/>
      <c r="I8" s="262"/>
      <c r="J8" s="262"/>
      <c r="K8" s="262"/>
      <c r="L8" s="262"/>
      <c r="M8" s="260"/>
      <c r="N8" s="95"/>
    </row>
    <row r="9" spans="1:28" s="94" customFormat="1" ht="89.25" customHeight="1" x14ac:dyDescent="0.25">
      <c r="A9" s="260"/>
      <c r="B9" s="260"/>
      <c r="C9" s="260"/>
      <c r="D9" s="260"/>
      <c r="E9" s="261"/>
      <c r="F9" s="182" t="s">
        <v>148</v>
      </c>
      <c r="G9" s="183" t="s">
        <v>125</v>
      </c>
      <c r="H9" s="183" t="s">
        <v>105</v>
      </c>
      <c r="I9" s="183" t="s">
        <v>128</v>
      </c>
      <c r="J9" s="182" t="s">
        <v>147</v>
      </c>
      <c r="K9" s="182"/>
      <c r="L9" s="182" t="s">
        <v>146</v>
      </c>
      <c r="M9" s="260"/>
      <c r="N9" s="95"/>
      <c r="O9" s="95"/>
    </row>
    <row r="10" spans="1:28" s="206" customFormat="1" ht="21.95" customHeight="1" x14ac:dyDescent="0.25">
      <c r="A10" s="203" t="s">
        <v>3</v>
      </c>
      <c r="B10" s="203" t="s">
        <v>4</v>
      </c>
      <c r="C10" s="203" t="s">
        <v>19</v>
      </c>
      <c r="D10" s="203" t="s">
        <v>24</v>
      </c>
      <c r="E10" s="204" t="s">
        <v>322</v>
      </c>
      <c r="F10" s="204"/>
      <c r="G10" s="183"/>
      <c r="H10" s="183"/>
      <c r="I10" s="183"/>
      <c r="J10" s="204">
        <v>2</v>
      </c>
      <c r="K10" s="204">
        <v>2</v>
      </c>
      <c r="L10" s="204">
        <v>3</v>
      </c>
      <c r="M10" s="203">
        <v>4</v>
      </c>
      <c r="N10" s="205"/>
      <c r="O10" s="205"/>
      <c r="P10" s="205"/>
    </row>
    <row r="11" spans="1:28" s="95" customFormat="1" ht="21.95" customHeight="1" x14ac:dyDescent="0.25">
      <c r="A11" s="184"/>
      <c r="B11" s="184" t="s">
        <v>17</v>
      </c>
      <c r="C11" s="184"/>
      <c r="D11" s="186">
        <f t="shared" ref="D11:I11" si="0">D12+D27</f>
        <v>1416.2469999999998</v>
      </c>
      <c r="E11" s="187">
        <f t="shared" si="0"/>
        <v>1258.7760000000001</v>
      </c>
      <c r="F11" s="187">
        <f t="shared" si="0"/>
        <v>0</v>
      </c>
      <c r="G11" s="188">
        <f t="shared" si="0"/>
        <v>64.775999999999996</v>
      </c>
      <c r="H11" s="188">
        <f t="shared" si="0"/>
        <v>451</v>
      </c>
      <c r="I11" s="188">
        <f t="shared" si="0"/>
        <v>0</v>
      </c>
      <c r="J11" s="187">
        <f t="shared" ref="J11:J44" si="1">G11+H11+I11</f>
        <v>515.77599999999995</v>
      </c>
      <c r="K11" s="187">
        <f>K12+K27</f>
        <v>0</v>
      </c>
      <c r="L11" s="187">
        <f>L12+L27</f>
        <v>743</v>
      </c>
      <c r="M11" s="189"/>
      <c r="O11" s="94"/>
      <c r="P11" s="94"/>
    </row>
    <row r="12" spans="1:28" s="94" customFormat="1" ht="21.95" customHeight="1" x14ac:dyDescent="0.25">
      <c r="A12" s="184" t="s">
        <v>12</v>
      </c>
      <c r="B12" s="185" t="s">
        <v>129</v>
      </c>
      <c r="C12" s="184"/>
      <c r="D12" s="186">
        <f>D13+D16</f>
        <v>779.31700000000001</v>
      </c>
      <c r="E12" s="187">
        <f t="shared" ref="E12:F12" si="2">E13+E16</f>
        <v>743</v>
      </c>
      <c r="F12" s="187">
        <f t="shared" si="2"/>
        <v>0</v>
      </c>
      <c r="G12" s="188">
        <f t="shared" ref="G12" si="3">G13+G16</f>
        <v>0</v>
      </c>
      <c r="H12" s="188">
        <f t="shared" ref="H12" si="4">H13+H16</f>
        <v>0</v>
      </c>
      <c r="I12" s="188">
        <f t="shared" ref="I12" si="5">I13+I16</f>
        <v>0</v>
      </c>
      <c r="J12" s="187">
        <f t="shared" ref="J12" si="6">J13+J16</f>
        <v>0</v>
      </c>
      <c r="K12" s="187">
        <f t="shared" ref="K12" si="7">K13+K16</f>
        <v>0</v>
      </c>
      <c r="L12" s="187">
        <f t="shared" ref="L12" si="8">L13+L16</f>
        <v>743</v>
      </c>
      <c r="M12" s="184"/>
      <c r="N12" s="95"/>
      <c r="O12" s="95"/>
      <c r="P12" s="95"/>
    </row>
    <row r="13" spans="1:28" s="38" customFormat="1" ht="21.95" customHeight="1" x14ac:dyDescent="0.25">
      <c r="A13" s="184">
        <v>1</v>
      </c>
      <c r="B13" s="207" t="s">
        <v>138</v>
      </c>
      <c r="C13" s="184"/>
      <c r="D13" s="186">
        <f>SUM(D14:D15)</f>
        <v>764.19200000000001</v>
      </c>
      <c r="E13" s="187">
        <f>SUM(E14:E15)</f>
        <v>743</v>
      </c>
      <c r="F13" s="187">
        <f>SUM(F14:F15)</f>
        <v>0</v>
      </c>
      <c r="G13" s="188">
        <f>SUM(G14:G15)</f>
        <v>0</v>
      </c>
      <c r="H13" s="188">
        <f>SUM(H14:H15)</f>
        <v>0</v>
      </c>
      <c r="I13" s="188"/>
      <c r="J13" s="187">
        <f t="shared" si="1"/>
        <v>0</v>
      </c>
      <c r="K13" s="187"/>
      <c r="L13" s="187">
        <f>SUM(L14:L15)</f>
        <v>743</v>
      </c>
      <c r="M13" s="189"/>
      <c r="N13" s="95"/>
      <c r="O13" s="95"/>
      <c r="P13" s="95"/>
      <c r="Q13" s="94"/>
      <c r="R13" s="94"/>
      <c r="S13" s="94"/>
      <c r="T13" s="94"/>
      <c r="U13" s="94"/>
      <c r="V13" s="94"/>
      <c r="W13" s="94"/>
      <c r="X13" s="94"/>
      <c r="Y13" s="94"/>
      <c r="Z13" s="94"/>
      <c r="AA13" s="94"/>
      <c r="AB13" s="94"/>
    </row>
    <row r="14" spans="1:28" ht="38.1" customHeight="1" x14ac:dyDescent="0.25">
      <c r="A14" s="189" t="s">
        <v>13</v>
      </c>
      <c r="B14" s="190" t="s">
        <v>139</v>
      </c>
      <c r="C14" s="256" t="s">
        <v>141</v>
      </c>
      <c r="D14" s="191">
        <v>530</v>
      </c>
      <c r="E14" s="192">
        <f>J14+K14+L14</f>
        <v>530</v>
      </c>
      <c r="F14" s="192"/>
      <c r="G14" s="193"/>
      <c r="H14" s="193"/>
      <c r="I14" s="193"/>
      <c r="J14" s="192">
        <f t="shared" si="1"/>
        <v>0</v>
      </c>
      <c r="K14" s="192"/>
      <c r="L14" s="192">
        <v>530</v>
      </c>
      <c r="M14" s="189"/>
      <c r="O14" s="36"/>
      <c r="P14" s="36"/>
    </row>
    <row r="15" spans="1:28" ht="38.1" customHeight="1" x14ac:dyDescent="0.25">
      <c r="A15" s="189" t="s">
        <v>13</v>
      </c>
      <c r="B15" s="190" t="s">
        <v>140</v>
      </c>
      <c r="C15" s="256"/>
      <c r="D15" s="191">
        <v>234.19200000000001</v>
      </c>
      <c r="E15" s="192">
        <f t="shared" ref="E15" si="9">J15+K15+L15</f>
        <v>213</v>
      </c>
      <c r="F15" s="192"/>
      <c r="G15" s="193"/>
      <c r="H15" s="193"/>
      <c r="I15" s="193"/>
      <c r="J15" s="192">
        <f t="shared" si="1"/>
        <v>0</v>
      </c>
      <c r="K15" s="192"/>
      <c r="L15" s="192">
        <v>213</v>
      </c>
      <c r="M15" s="199"/>
      <c r="O15" s="36"/>
      <c r="P15" s="36"/>
    </row>
    <row r="16" spans="1:28" s="38" customFormat="1" ht="21.95" customHeight="1" x14ac:dyDescent="0.25">
      <c r="A16" s="184">
        <v>2</v>
      </c>
      <c r="B16" s="185" t="s">
        <v>142</v>
      </c>
      <c r="C16" s="184"/>
      <c r="D16" s="186">
        <f>D17</f>
        <v>15.125</v>
      </c>
      <c r="E16" s="187">
        <f>J16+L16</f>
        <v>0</v>
      </c>
      <c r="F16" s="187">
        <f>F17</f>
        <v>0</v>
      </c>
      <c r="G16" s="188">
        <f t="shared" ref="G16:L16" si="10">G17</f>
        <v>0</v>
      </c>
      <c r="H16" s="188">
        <f t="shared" si="10"/>
        <v>0</v>
      </c>
      <c r="I16" s="188"/>
      <c r="J16" s="187">
        <f t="shared" si="1"/>
        <v>0</v>
      </c>
      <c r="K16" s="187"/>
      <c r="L16" s="187">
        <f t="shared" si="10"/>
        <v>0</v>
      </c>
      <c r="M16" s="189"/>
      <c r="N16" s="95"/>
      <c r="O16" s="95"/>
      <c r="P16" s="95"/>
      <c r="Q16" s="94"/>
      <c r="R16" s="94"/>
      <c r="S16" s="94"/>
      <c r="T16" s="94"/>
      <c r="U16" s="94"/>
      <c r="V16" s="94"/>
      <c r="W16" s="94"/>
      <c r="X16" s="94"/>
      <c r="Y16" s="94"/>
      <c r="Z16" s="94"/>
      <c r="AA16" s="94"/>
      <c r="AB16" s="94"/>
    </row>
    <row r="17" spans="1:28" ht="38.1" customHeight="1" x14ac:dyDescent="0.25">
      <c r="A17" s="189" t="s">
        <v>13</v>
      </c>
      <c r="B17" s="190" t="s">
        <v>143</v>
      </c>
      <c r="C17" s="189" t="s">
        <v>144</v>
      </c>
      <c r="D17" s="191">
        <v>15.125</v>
      </c>
      <c r="E17" s="192">
        <f>J17+K17+L17</f>
        <v>0</v>
      </c>
      <c r="F17" s="192"/>
      <c r="G17" s="193"/>
      <c r="H17" s="193"/>
      <c r="I17" s="193"/>
      <c r="J17" s="192">
        <f t="shared" si="1"/>
        <v>0</v>
      </c>
      <c r="K17" s="192"/>
      <c r="L17" s="192"/>
      <c r="M17" s="189"/>
      <c r="O17" s="36"/>
      <c r="P17" s="36"/>
    </row>
    <row r="18" spans="1:28" s="38" customFormat="1" ht="22.5" hidden="1" customHeight="1" x14ac:dyDescent="0.25">
      <c r="A18" s="184">
        <v>3</v>
      </c>
      <c r="B18" s="185" t="s">
        <v>122</v>
      </c>
      <c r="C18" s="184"/>
      <c r="D18" s="186">
        <f>D19+D20</f>
        <v>0</v>
      </c>
      <c r="E18" s="187">
        <f t="shared" ref="E18:L18" si="11">E19+E20</f>
        <v>0</v>
      </c>
      <c r="F18" s="187">
        <f t="shared" si="11"/>
        <v>0</v>
      </c>
      <c r="G18" s="188">
        <f t="shared" si="11"/>
        <v>0</v>
      </c>
      <c r="H18" s="188">
        <f t="shared" si="11"/>
        <v>0</v>
      </c>
      <c r="I18" s="188"/>
      <c r="J18" s="187">
        <f t="shared" si="1"/>
        <v>0</v>
      </c>
      <c r="K18" s="187"/>
      <c r="L18" s="187">
        <f t="shared" si="11"/>
        <v>0</v>
      </c>
      <c r="M18" s="189"/>
      <c r="N18" s="95"/>
      <c r="O18" s="95"/>
      <c r="P18" s="95"/>
      <c r="Q18" s="94"/>
      <c r="R18" s="94"/>
      <c r="S18" s="94"/>
      <c r="T18" s="94"/>
      <c r="U18" s="94"/>
      <c r="V18" s="94"/>
      <c r="W18" s="94"/>
      <c r="X18" s="94"/>
      <c r="Y18" s="94"/>
      <c r="Z18" s="94"/>
      <c r="AA18" s="94"/>
      <c r="AB18" s="94"/>
    </row>
    <row r="19" spans="1:28" ht="79.5" hidden="1" customHeight="1" x14ac:dyDescent="0.25">
      <c r="A19" s="189" t="s">
        <v>13</v>
      </c>
      <c r="B19" s="190"/>
      <c r="C19" s="189"/>
      <c r="D19" s="191"/>
      <c r="E19" s="192">
        <f t="shared" ref="E19:E20" si="12">J19+K19+L19</f>
        <v>0</v>
      </c>
      <c r="F19" s="192"/>
      <c r="G19" s="193"/>
      <c r="H19" s="193"/>
      <c r="I19" s="193"/>
      <c r="J19" s="192"/>
      <c r="K19" s="192"/>
      <c r="L19" s="192"/>
      <c r="M19" s="256"/>
      <c r="O19" s="36"/>
      <c r="P19" s="36"/>
    </row>
    <row r="20" spans="1:28" ht="16.5" hidden="1" x14ac:dyDescent="0.25">
      <c r="A20" s="189" t="s">
        <v>13</v>
      </c>
      <c r="B20" s="190"/>
      <c r="C20" s="189"/>
      <c r="D20" s="191"/>
      <c r="E20" s="192">
        <f t="shared" si="12"/>
        <v>0</v>
      </c>
      <c r="F20" s="192"/>
      <c r="G20" s="193"/>
      <c r="H20" s="193"/>
      <c r="I20" s="193"/>
      <c r="J20" s="192"/>
      <c r="K20" s="192"/>
      <c r="L20" s="192"/>
      <c r="M20" s="256"/>
      <c r="O20" s="36"/>
      <c r="P20" s="36"/>
    </row>
    <row r="21" spans="1:28" s="38" customFormat="1" ht="23.25" hidden="1" customHeight="1" x14ac:dyDescent="0.25">
      <c r="A21" s="184">
        <v>4</v>
      </c>
      <c r="B21" s="185" t="s">
        <v>130</v>
      </c>
      <c r="C21" s="184"/>
      <c r="D21" s="186">
        <f>D22</f>
        <v>0</v>
      </c>
      <c r="E21" s="187">
        <f>E22</f>
        <v>0</v>
      </c>
      <c r="F21" s="187">
        <f>F22</f>
        <v>0</v>
      </c>
      <c r="G21" s="188">
        <f>G22</f>
        <v>0</v>
      </c>
      <c r="H21" s="188">
        <f>H22</f>
        <v>0</v>
      </c>
      <c r="I21" s="188"/>
      <c r="J21" s="187">
        <f t="shared" ref="J21" si="13">G21+H21+I21</f>
        <v>0</v>
      </c>
      <c r="K21" s="187"/>
      <c r="L21" s="187">
        <f>L22</f>
        <v>0</v>
      </c>
      <c r="M21" s="184"/>
      <c r="N21" s="95"/>
      <c r="O21" s="94"/>
      <c r="P21" s="94"/>
      <c r="Q21" s="94"/>
      <c r="R21" s="94"/>
      <c r="S21" s="94"/>
      <c r="T21" s="94"/>
      <c r="U21" s="94"/>
      <c r="V21" s="94"/>
      <c r="W21" s="94"/>
      <c r="X21" s="94"/>
      <c r="Y21" s="94"/>
      <c r="Z21" s="94"/>
      <c r="AA21" s="94"/>
      <c r="AB21" s="94"/>
    </row>
    <row r="22" spans="1:28" ht="50.25" hidden="1" customHeight="1" x14ac:dyDescent="0.25">
      <c r="A22" s="189" t="s">
        <v>13</v>
      </c>
      <c r="B22" s="190"/>
      <c r="C22" s="189"/>
      <c r="D22" s="191"/>
      <c r="E22" s="192">
        <f>J22+K22+L22</f>
        <v>0</v>
      </c>
      <c r="F22" s="192"/>
      <c r="G22" s="193"/>
      <c r="H22" s="193"/>
      <c r="I22" s="193"/>
      <c r="J22" s="192"/>
      <c r="K22" s="192"/>
      <c r="L22" s="192"/>
      <c r="M22" s="189"/>
    </row>
    <row r="23" spans="1:28" s="38" customFormat="1" ht="18.75" hidden="1" customHeight="1" x14ac:dyDescent="0.25">
      <c r="A23" s="184">
        <v>5</v>
      </c>
      <c r="B23" s="185" t="s">
        <v>124</v>
      </c>
      <c r="C23" s="184"/>
      <c r="D23" s="186">
        <f>+D24</f>
        <v>0</v>
      </c>
      <c r="E23" s="187">
        <f t="shared" ref="E23" si="14">J23+L23</f>
        <v>0</v>
      </c>
      <c r="F23" s="187">
        <f>+F24</f>
        <v>0</v>
      </c>
      <c r="G23" s="194">
        <f t="shared" ref="G23:I23" si="15">+G24</f>
        <v>0</v>
      </c>
      <c r="H23" s="194">
        <f t="shared" si="15"/>
        <v>0</v>
      </c>
      <c r="I23" s="194">
        <f t="shared" si="15"/>
        <v>0</v>
      </c>
      <c r="J23" s="187">
        <f>G23+H23+I23</f>
        <v>0</v>
      </c>
      <c r="K23" s="187"/>
      <c r="L23" s="187"/>
      <c r="M23" s="184"/>
      <c r="N23" s="95"/>
      <c r="O23" s="95"/>
      <c r="P23" s="95"/>
      <c r="Q23" s="94"/>
      <c r="R23" s="94"/>
      <c r="S23" s="94"/>
      <c r="T23" s="94"/>
      <c r="U23" s="94"/>
      <c r="V23" s="94"/>
      <c r="W23" s="94"/>
      <c r="X23" s="94"/>
      <c r="Y23" s="94"/>
      <c r="Z23" s="94"/>
      <c r="AA23" s="94"/>
      <c r="AB23" s="94"/>
    </row>
    <row r="24" spans="1:28" ht="33.75" hidden="1" customHeight="1" x14ac:dyDescent="0.25">
      <c r="A24" s="189"/>
      <c r="B24" s="190"/>
      <c r="C24" s="189"/>
      <c r="D24" s="191"/>
      <c r="E24" s="192">
        <f t="shared" ref="E24" si="16">J24+K24+L24</f>
        <v>0</v>
      </c>
      <c r="F24" s="192"/>
      <c r="G24" s="193"/>
      <c r="H24" s="193"/>
      <c r="I24" s="193"/>
      <c r="J24" s="192"/>
      <c r="K24" s="192"/>
      <c r="L24" s="192"/>
      <c r="M24" s="189"/>
      <c r="O24" s="36"/>
      <c r="P24" s="36"/>
    </row>
    <row r="25" spans="1:28" s="38" customFormat="1" ht="23.25" hidden="1" customHeight="1" x14ac:dyDescent="0.25">
      <c r="A25" s="184">
        <v>6</v>
      </c>
      <c r="B25" s="185" t="s">
        <v>123</v>
      </c>
      <c r="C25" s="184"/>
      <c r="D25" s="186">
        <f>D26</f>
        <v>0</v>
      </c>
      <c r="E25" s="187">
        <f t="shared" ref="E25:L25" si="17">E26</f>
        <v>0</v>
      </c>
      <c r="F25" s="187">
        <f t="shared" si="17"/>
        <v>0</v>
      </c>
      <c r="G25" s="188">
        <f t="shared" si="17"/>
        <v>0</v>
      </c>
      <c r="H25" s="188">
        <f t="shared" si="17"/>
        <v>0</v>
      </c>
      <c r="I25" s="188"/>
      <c r="J25" s="187">
        <f>G25+H25+I25</f>
        <v>0</v>
      </c>
      <c r="K25" s="187"/>
      <c r="L25" s="187">
        <f t="shared" si="17"/>
        <v>0</v>
      </c>
      <c r="M25" s="184"/>
      <c r="N25" s="95"/>
      <c r="O25" s="94"/>
      <c r="P25" s="94"/>
      <c r="Q25" s="94"/>
      <c r="R25" s="94"/>
      <c r="S25" s="94"/>
      <c r="T25" s="94"/>
      <c r="U25" s="94"/>
      <c r="V25" s="94"/>
      <c r="W25" s="94"/>
      <c r="X25" s="94"/>
      <c r="Y25" s="94"/>
      <c r="Z25" s="94"/>
      <c r="AA25" s="94"/>
      <c r="AB25" s="94"/>
    </row>
    <row r="26" spans="1:28" ht="35.25" hidden="1" customHeight="1" x14ac:dyDescent="0.25">
      <c r="A26" s="189" t="s">
        <v>13</v>
      </c>
      <c r="B26" s="190"/>
      <c r="C26" s="189"/>
      <c r="D26" s="191"/>
      <c r="E26" s="192">
        <f>J26+K26+L26</f>
        <v>0</v>
      </c>
      <c r="F26" s="192"/>
      <c r="G26" s="193"/>
      <c r="H26" s="193"/>
      <c r="I26" s="193"/>
      <c r="J26" s="192"/>
      <c r="K26" s="192"/>
      <c r="L26" s="192"/>
      <c r="M26" s="189"/>
    </row>
    <row r="27" spans="1:28" s="95" customFormat="1" ht="21.95" customHeight="1" x14ac:dyDescent="0.25">
      <c r="A27" s="184" t="s">
        <v>14</v>
      </c>
      <c r="B27" s="185" t="s">
        <v>62</v>
      </c>
      <c r="C27" s="184"/>
      <c r="D27" s="186">
        <f>D28+D33+D38+D40+D43</f>
        <v>636.92999999999995</v>
      </c>
      <c r="E27" s="187">
        <f t="shared" ref="E27:L27" si="18">E28+E33+E38+E40+E43</f>
        <v>515.77600000000007</v>
      </c>
      <c r="F27" s="187">
        <f t="shared" si="18"/>
        <v>0</v>
      </c>
      <c r="G27" s="194">
        <f t="shared" si="18"/>
        <v>64.775999999999996</v>
      </c>
      <c r="H27" s="194">
        <f t="shared" si="18"/>
        <v>451</v>
      </c>
      <c r="I27" s="194">
        <f t="shared" si="18"/>
        <v>0</v>
      </c>
      <c r="J27" s="187">
        <f t="shared" si="18"/>
        <v>515.77600000000007</v>
      </c>
      <c r="K27" s="187">
        <f t="shared" si="18"/>
        <v>0</v>
      </c>
      <c r="L27" s="187">
        <f t="shared" si="18"/>
        <v>0</v>
      </c>
      <c r="M27" s="197"/>
      <c r="O27" s="94"/>
      <c r="P27" s="94"/>
    </row>
    <row r="28" spans="1:28" s="38" customFormat="1" ht="38.1" customHeight="1" x14ac:dyDescent="0.25">
      <c r="A28" s="184">
        <v>1</v>
      </c>
      <c r="B28" s="185" t="s">
        <v>126</v>
      </c>
      <c r="C28" s="195"/>
      <c r="D28" s="186">
        <f>SUM(D29:D32)</f>
        <v>75.22999999999999</v>
      </c>
      <c r="E28" s="187">
        <f t="shared" ref="E28:L28" si="19">SUM(E29:E32)</f>
        <v>64.775999999999996</v>
      </c>
      <c r="F28" s="187">
        <f t="shared" si="19"/>
        <v>0</v>
      </c>
      <c r="G28" s="188">
        <f t="shared" si="19"/>
        <v>64.775999999999996</v>
      </c>
      <c r="H28" s="188">
        <f t="shared" si="19"/>
        <v>0</v>
      </c>
      <c r="I28" s="188">
        <f t="shared" si="19"/>
        <v>0</v>
      </c>
      <c r="J28" s="187">
        <f t="shared" si="1"/>
        <v>64.775999999999996</v>
      </c>
      <c r="K28" s="187">
        <f t="shared" si="19"/>
        <v>0</v>
      </c>
      <c r="L28" s="187">
        <f t="shared" si="19"/>
        <v>0</v>
      </c>
      <c r="M28" s="184"/>
      <c r="N28" s="95"/>
      <c r="O28" s="95"/>
      <c r="P28" s="95"/>
      <c r="Q28" s="94"/>
      <c r="R28" s="94"/>
      <c r="S28" s="94"/>
      <c r="T28" s="94"/>
      <c r="U28" s="94"/>
      <c r="V28" s="94"/>
      <c r="W28" s="94"/>
      <c r="X28" s="94"/>
      <c r="Y28" s="94"/>
      <c r="Z28" s="94"/>
      <c r="AA28" s="94"/>
      <c r="AB28" s="94"/>
    </row>
    <row r="29" spans="1:28" ht="53.25" customHeight="1" x14ac:dyDescent="0.25">
      <c r="A29" s="189"/>
      <c r="B29" s="190" t="s">
        <v>152</v>
      </c>
      <c r="C29" s="189" t="s">
        <v>153</v>
      </c>
      <c r="D29" s="191">
        <v>4.5119999999999996</v>
      </c>
      <c r="E29" s="192">
        <f t="shared" ref="E29:E32" si="20">J29+K29+L29</f>
        <v>4.5119999999999996</v>
      </c>
      <c r="F29" s="192"/>
      <c r="G29" s="196">
        <v>4.5119999999999996</v>
      </c>
      <c r="H29" s="193"/>
      <c r="I29" s="193"/>
      <c r="J29" s="192">
        <f t="shared" si="1"/>
        <v>4.5119999999999996</v>
      </c>
      <c r="K29" s="192"/>
      <c r="L29" s="192"/>
      <c r="M29" s="189" t="s">
        <v>376</v>
      </c>
      <c r="O29" s="36"/>
      <c r="P29" s="36"/>
    </row>
    <row r="30" spans="1:28" ht="33.75" customHeight="1" x14ac:dyDescent="0.25">
      <c r="A30" s="189"/>
      <c r="B30" s="190" t="s">
        <v>155</v>
      </c>
      <c r="C30" s="189" t="s">
        <v>154</v>
      </c>
      <c r="D30" s="191">
        <v>18.512</v>
      </c>
      <c r="E30" s="192">
        <f t="shared" si="20"/>
        <v>18.512</v>
      </c>
      <c r="F30" s="192"/>
      <c r="G30" s="196">
        <v>18.512</v>
      </c>
      <c r="H30" s="193"/>
      <c r="I30" s="193"/>
      <c r="J30" s="192">
        <f t="shared" si="1"/>
        <v>18.512</v>
      </c>
      <c r="K30" s="192"/>
      <c r="L30" s="192"/>
      <c r="M30" s="189" t="s">
        <v>375</v>
      </c>
      <c r="O30" s="36"/>
      <c r="P30" s="36"/>
    </row>
    <row r="31" spans="1:28" ht="21.95" customHeight="1" x14ac:dyDescent="0.25">
      <c r="A31" s="189"/>
      <c r="B31" s="190" t="s">
        <v>157</v>
      </c>
      <c r="C31" s="189" t="s">
        <v>156</v>
      </c>
      <c r="D31" s="191">
        <v>11.04</v>
      </c>
      <c r="E31" s="192">
        <f t="shared" si="20"/>
        <v>6.72</v>
      </c>
      <c r="F31" s="192"/>
      <c r="G31" s="196">
        <v>6.72</v>
      </c>
      <c r="H31" s="193"/>
      <c r="I31" s="193"/>
      <c r="J31" s="192">
        <f t="shared" si="1"/>
        <v>6.72</v>
      </c>
      <c r="K31" s="192"/>
      <c r="L31" s="192"/>
      <c r="M31" s="189" t="s">
        <v>161</v>
      </c>
      <c r="O31" s="36"/>
      <c r="P31" s="36"/>
    </row>
    <row r="32" spans="1:28" ht="73.5" customHeight="1" x14ac:dyDescent="0.25">
      <c r="A32" s="189"/>
      <c r="B32" s="190" t="s">
        <v>158</v>
      </c>
      <c r="C32" s="189" t="s">
        <v>159</v>
      </c>
      <c r="D32" s="191">
        <v>41.165999999999997</v>
      </c>
      <c r="E32" s="192">
        <f t="shared" si="20"/>
        <v>35.031999999999996</v>
      </c>
      <c r="F32" s="192"/>
      <c r="G32" s="196">
        <v>35.031999999999996</v>
      </c>
      <c r="H32" s="193"/>
      <c r="I32" s="193"/>
      <c r="J32" s="192">
        <f t="shared" si="1"/>
        <v>35.031999999999996</v>
      </c>
      <c r="K32" s="192"/>
      <c r="L32" s="192"/>
      <c r="M32" s="189" t="s">
        <v>160</v>
      </c>
      <c r="O32" s="36"/>
      <c r="P32" s="36"/>
    </row>
    <row r="33" spans="1:28" s="38" customFormat="1" ht="21.95" customHeight="1" x14ac:dyDescent="0.25">
      <c r="A33" s="184">
        <v>2</v>
      </c>
      <c r="B33" s="185" t="s">
        <v>145</v>
      </c>
      <c r="C33" s="195"/>
      <c r="D33" s="186">
        <f>SUM(D34:D37)</f>
        <v>510.7</v>
      </c>
      <c r="E33" s="187">
        <f t="shared" ref="E33:L33" si="21">SUM(E34:E37)</f>
        <v>400</v>
      </c>
      <c r="F33" s="187">
        <f t="shared" si="21"/>
        <v>0</v>
      </c>
      <c r="G33" s="194">
        <f t="shared" si="21"/>
        <v>0</v>
      </c>
      <c r="H33" s="194">
        <f t="shared" si="21"/>
        <v>400</v>
      </c>
      <c r="I33" s="194">
        <f t="shared" si="21"/>
        <v>0</v>
      </c>
      <c r="J33" s="187">
        <f t="shared" si="21"/>
        <v>400</v>
      </c>
      <c r="K33" s="187">
        <f t="shared" si="21"/>
        <v>0</v>
      </c>
      <c r="L33" s="187">
        <f t="shared" si="21"/>
        <v>0</v>
      </c>
      <c r="M33" s="184"/>
      <c r="N33" s="95"/>
      <c r="O33" s="95"/>
      <c r="P33" s="95"/>
      <c r="Q33" s="94"/>
      <c r="R33" s="94"/>
      <c r="S33" s="94"/>
      <c r="T33" s="94"/>
      <c r="U33" s="94"/>
      <c r="V33" s="94"/>
      <c r="W33" s="94"/>
      <c r="X33" s="94"/>
      <c r="Y33" s="94"/>
      <c r="Z33" s="94"/>
      <c r="AA33" s="94"/>
      <c r="AB33" s="94"/>
    </row>
    <row r="34" spans="1:28" ht="21.95" customHeight="1" x14ac:dyDescent="0.25">
      <c r="A34" s="189"/>
      <c r="B34" s="190" t="s">
        <v>152</v>
      </c>
      <c r="C34" s="189"/>
      <c r="D34" s="191">
        <v>127.675</v>
      </c>
      <c r="E34" s="192">
        <f t="shared" ref="E34:E35" si="22">J34+K34+L34</f>
        <v>100</v>
      </c>
      <c r="F34" s="192"/>
      <c r="G34" s="193"/>
      <c r="H34" s="196">
        <v>100</v>
      </c>
      <c r="I34" s="193"/>
      <c r="J34" s="192">
        <f t="shared" si="1"/>
        <v>100</v>
      </c>
      <c r="K34" s="192"/>
      <c r="L34" s="192"/>
      <c r="M34" s="189"/>
      <c r="O34" s="36"/>
      <c r="P34" s="36"/>
    </row>
    <row r="35" spans="1:28" s="36" customFormat="1" ht="21.95" customHeight="1" x14ac:dyDescent="0.25">
      <c r="A35" s="189"/>
      <c r="B35" s="190" t="s">
        <v>162</v>
      </c>
      <c r="C35" s="189"/>
      <c r="D35" s="191">
        <v>127.675</v>
      </c>
      <c r="E35" s="192">
        <f t="shared" si="22"/>
        <v>100</v>
      </c>
      <c r="F35" s="192">
        <f>F36</f>
        <v>0</v>
      </c>
      <c r="G35" s="196"/>
      <c r="H35" s="196">
        <v>100</v>
      </c>
      <c r="I35" s="196"/>
      <c r="J35" s="192">
        <f t="shared" si="1"/>
        <v>100</v>
      </c>
      <c r="K35" s="192"/>
      <c r="L35" s="192">
        <f t="shared" ref="L35:L38" si="23">L36</f>
        <v>0</v>
      </c>
      <c r="M35" s="197"/>
      <c r="O35" s="35"/>
      <c r="P35" s="35"/>
    </row>
    <row r="36" spans="1:28" ht="21.95" customHeight="1" x14ac:dyDescent="0.25">
      <c r="A36" s="189"/>
      <c r="B36" s="190" t="s">
        <v>163</v>
      </c>
      <c r="C36" s="189"/>
      <c r="D36" s="191">
        <v>127.675</v>
      </c>
      <c r="E36" s="192">
        <f t="shared" ref="E36:E37" si="24">J36+K36+L36</f>
        <v>100</v>
      </c>
      <c r="F36" s="192"/>
      <c r="G36" s="193"/>
      <c r="H36" s="196">
        <v>100</v>
      </c>
      <c r="I36" s="193"/>
      <c r="J36" s="192">
        <f t="shared" si="1"/>
        <v>100</v>
      </c>
      <c r="K36" s="192"/>
      <c r="L36" s="192"/>
      <c r="M36" s="189"/>
      <c r="O36" s="36"/>
      <c r="P36" s="36"/>
    </row>
    <row r="37" spans="1:28" s="36" customFormat="1" ht="21.95" customHeight="1" x14ac:dyDescent="0.25">
      <c r="A37" s="189"/>
      <c r="B37" s="190" t="s">
        <v>164</v>
      </c>
      <c r="C37" s="189"/>
      <c r="D37" s="191">
        <v>127.675</v>
      </c>
      <c r="E37" s="192">
        <f t="shared" si="24"/>
        <v>100</v>
      </c>
      <c r="F37" s="192">
        <f>F38</f>
        <v>0</v>
      </c>
      <c r="G37" s="196"/>
      <c r="H37" s="196">
        <v>100</v>
      </c>
      <c r="I37" s="196"/>
      <c r="J37" s="192">
        <f t="shared" si="1"/>
        <v>100</v>
      </c>
      <c r="K37" s="192"/>
      <c r="L37" s="192">
        <f t="shared" si="23"/>
        <v>0</v>
      </c>
      <c r="M37" s="197"/>
      <c r="O37" s="35"/>
      <c r="P37" s="35"/>
    </row>
    <row r="38" spans="1:28" s="95" customFormat="1" ht="21.95" customHeight="1" x14ac:dyDescent="0.25">
      <c r="A38" s="184">
        <v>3</v>
      </c>
      <c r="B38" s="198" t="s">
        <v>165</v>
      </c>
      <c r="C38" s="184"/>
      <c r="D38" s="186">
        <f>D39</f>
        <v>1</v>
      </c>
      <c r="E38" s="187">
        <f t="shared" ref="E38:K38" si="25">E39</f>
        <v>1</v>
      </c>
      <c r="F38" s="187">
        <f t="shared" si="25"/>
        <v>0</v>
      </c>
      <c r="G38" s="194">
        <f t="shared" si="25"/>
        <v>0</v>
      </c>
      <c r="H38" s="194">
        <f t="shared" si="25"/>
        <v>1</v>
      </c>
      <c r="I38" s="194">
        <f t="shared" si="25"/>
        <v>0</v>
      </c>
      <c r="J38" s="187">
        <f t="shared" si="25"/>
        <v>1</v>
      </c>
      <c r="K38" s="187">
        <f t="shared" si="25"/>
        <v>0</v>
      </c>
      <c r="L38" s="187">
        <f t="shared" si="23"/>
        <v>0</v>
      </c>
      <c r="M38" s="256" t="s">
        <v>174</v>
      </c>
      <c r="O38" s="94"/>
      <c r="P38" s="94"/>
    </row>
    <row r="39" spans="1:28" s="36" customFormat="1" ht="21.95" customHeight="1" x14ac:dyDescent="0.25">
      <c r="A39" s="189"/>
      <c r="B39" s="190" t="s">
        <v>167</v>
      </c>
      <c r="C39" s="189" t="s">
        <v>166</v>
      </c>
      <c r="D39" s="191">
        <v>1</v>
      </c>
      <c r="E39" s="192">
        <f t="shared" ref="E39:E44" si="26">J39+K39+L39</f>
        <v>1</v>
      </c>
      <c r="F39" s="192"/>
      <c r="G39" s="193"/>
      <c r="H39" s="193">
        <v>1</v>
      </c>
      <c r="I39" s="193"/>
      <c r="J39" s="192">
        <f t="shared" si="1"/>
        <v>1</v>
      </c>
      <c r="K39" s="192"/>
      <c r="L39" s="192"/>
      <c r="M39" s="256"/>
      <c r="O39" s="35"/>
      <c r="P39" s="35"/>
    </row>
    <row r="40" spans="1:28" s="95" customFormat="1" ht="68.25" customHeight="1" x14ac:dyDescent="0.25">
      <c r="A40" s="184">
        <v>4</v>
      </c>
      <c r="B40" s="185" t="s">
        <v>168</v>
      </c>
      <c r="C40" s="208"/>
      <c r="D40" s="186">
        <f>D41+D42</f>
        <v>20</v>
      </c>
      <c r="E40" s="187">
        <f t="shared" ref="E40:L40" si="27">E41+E42</f>
        <v>20</v>
      </c>
      <c r="F40" s="187">
        <f t="shared" si="27"/>
        <v>0</v>
      </c>
      <c r="G40" s="194">
        <f t="shared" si="27"/>
        <v>0</v>
      </c>
      <c r="H40" s="194">
        <f t="shared" si="27"/>
        <v>20</v>
      </c>
      <c r="I40" s="194">
        <f t="shared" si="27"/>
        <v>0</v>
      </c>
      <c r="J40" s="187">
        <f t="shared" si="27"/>
        <v>20</v>
      </c>
      <c r="K40" s="187">
        <f t="shared" si="27"/>
        <v>0</v>
      </c>
      <c r="L40" s="187">
        <f t="shared" si="27"/>
        <v>0</v>
      </c>
      <c r="M40" s="199" t="s">
        <v>175</v>
      </c>
      <c r="O40" s="94"/>
      <c r="P40" s="94"/>
    </row>
    <row r="41" spans="1:28" s="36" customFormat="1" ht="21.95" customHeight="1" x14ac:dyDescent="0.25">
      <c r="A41" s="189"/>
      <c r="B41" s="190" t="s">
        <v>127</v>
      </c>
      <c r="C41" s="199" t="s">
        <v>169</v>
      </c>
      <c r="D41" s="191">
        <v>10</v>
      </c>
      <c r="E41" s="192">
        <f t="shared" si="26"/>
        <v>10</v>
      </c>
      <c r="F41" s="192"/>
      <c r="G41" s="196"/>
      <c r="H41" s="196">
        <v>10</v>
      </c>
      <c r="I41" s="196"/>
      <c r="J41" s="192">
        <f t="shared" si="1"/>
        <v>10</v>
      </c>
      <c r="K41" s="192"/>
      <c r="L41" s="192"/>
      <c r="M41" s="197"/>
      <c r="O41" s="35"/>
      <c r="P41" s="35"/>
    </row>
    <row r="42" spans="1:28" ht="21.95" customHeight="1" x14ac:dyDescent="0.25">
      <c r="A42" s="189"/>
      <c r="B42" s="190" t="s">
        <v>157</v>
      </c>
      <c r="C42" s="199" t="s">
        <v>170</v>
      </c>
      <c r="D42" s="191">
        <v>10</v>
      </c>
      <c r="E42" s="192">
        <f t="shared" si="26"/>
        <v>10</v>
      </c>
      <c r="F42" s="200"/>
      <c r="G42" s="201"/>
      <c r="H42" s="196">
        <v>10</v>
      </c>
      <c r="I42" s="201"/>
      <c r="J42" s="192">
        <f t="shared" si="1"/>
        <v>10</v>
      </c>
      <c r="K42" s="202"/>
      <c r="L42" s="202"/>
      <c r="M42" s="189"/>
    </row>
    <row r="43" spans="1:28" s="38" customFormat="1" ht="21.95" customHeight="1" x14ac:dyDescent="0.25">
      <c r="A43" s="184">
        <v>5</v>
      </c>
      <c r="B43" s="185" t="s">
        <v>171</v>
      </c>
      <c r="C43" s="208"/>
      <c r="D43" s="186">
        <f>D44</f>
        <v>30</v>
      </c>
      <c r="E43" s="187">
        <f t="shared" ref="E43:L43" si="28">E44</f>
        <v>30</v>
      </c>
      <c r="F43" s="187">
        <f t="shared" si="28"/>
        <v>0</v>
      </c>
      <c r="G43" s="194">
        <f t="shared" si="28"/>
        <v>0</v>
      </c>
      <c r="H43" s="194">
        <f t="shared" si="28"/>
        <v>30</v>
      </c>
      <c r="I43" s="194">
        <f t="shared" si="28"/>
        <v>0</v>
      </c>
      <c r="J43" s="187">
        <f t="shared" si="28"/>
        <v>30</v>
      </c>
      <c r="K43" s="187">
        <f t="shared" si="28"/>
        <v>0</v>
      </c>
      <c r="L43" s="187">
        <f t="shared" si="28"/>
        <v>0</v>
      </c>
      <c r="M43" s="184"/>
      <c r="N43" s="95"/>
      <c r="O43" s="94"/>
      <c r="P43" s="94"/>
      <c r="Q43" s="94"/>
      <c r="R43" s="94"/>
      <c r="S43" s="94"/>
      <c r="T43" s="94"/>
      <c r="U43" s="94"/>
      <c r="V43" s="94"/>
      <c r="W43" s="94"/>
      <c r="X43" s="94"/>
      <c r="Y43" s="94"/>
      <c r="Z43" s="94"/>
      <c r="AA43" s="94"/>
      <c r="AB43" s="94"/>
    </row>
    <row r="44" spans="1:28" ht="21.95" customHeight="1" x14ac:dyDescent="0.25">
      <c r="A44" s="189"/>
      <c r="B44" s="190" t="s">
        <v>172</v>
      </c>
      <c r="C44" s="199" t="s">
        <v>173</v>
      </c>
      <c r="D44" s="191">
        <v>30</v>
      </c>
      <c r="E44" s="192">
        <f t="shared" si="26"/>
        <v>30</v>
      </c>
      <c r="F44" s="200"/>
      <c r="G44" s="201"/>
      <c r="H44" s="196">
        <v>30</v>
      </c>
      <c r="I44" s="201"/>
      <c r="J44" s="192">
        <f t="shared" si="1"/>
        <v>30</v>
      </c>
      <c r="K44" s="202"/>
      <c r="L44" s="202"/>
      <c r="M44" s="189" t="s">
        <v>374</v>
      </c>
    </row>
  </sheetData>
  <mergeCells count="16">
    <mergeCell ref="A1:M1"/>
    <mergeCell ref="M38:M39"/>
    <mergeCell ref="M19:M20"/>
    <mergeCell ref="C14:C15"/>
    <mergeCell ref="A2:M2"/>
    <mergeCell ref="A4:M4"/>
    <mergeCell ref="E6:M6"/>
    <mergeCell ref="A7:A9"/>
    <mergeCell ref="B7:B9"/>
    <mergeCell ref="C7:C9"/>
    <mergeCell ref="D7:D9"/>
    <mergeCell ref="E7:E9"/>
    <mergeCell ref="F7:L7"/>
    <mergeCell ref="M7:M9"/>
    <mergeCell ref="F8:L8"/>
    <mergeCell ref="A3:M3"/>
  </mergeCells>
  <printOptions horizontalCentered="1"/>
  <pageMargins left="0.23622047244094491" right="0.23622047244094491" top="0.59055118110236227" bottom="0.61" header="0.31496062992125984" footer="0.31496062992125984"/>
  <pageSetup paperSize="9" scale="95" orientation="landscape" r:id="rId1"/>
  <headerFooter>
    <oddFooter>Page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H25"/>
  <sheetViews>
    <sheetView tabSelected="1" workbookViewId="0">
      <selection activeCell="J12" sqref="J12"/>
    </sheetView>
  </sheetViews>
  <sheetFormatPr defaultColWidth="9.140625" defaultRowHeight="15" x14ac:dyDescent="0.25"/>
  <cols>
    <col min="1" max="1" width="6.7109375" style="97" customWidth="1"/>
    <col min="2" max="2" width="48.28515625" style="97" customWidth="1"/>
    <col min="3" max="3" width="15.28515625" style="97" customWidth="1"/>
    <col min="4" max="6" width="13.42578125" style="97" customWidth="1"/>
    <col min="7" max="7" width="20" style="121" customWidth="1"/>
    <col min="8" max="16384" width="9.140625" style="97"/>
  </cols>
  <sheetData>
    <row r="1" spans="1:8" ht="22.5" customHeight="1" x14ac:dyDescent="0.25">
      <c r="A1" s="264" t="s">
        <v>364</v>
      </c>
      <c r="B1" s="264"/>
      <c r="C1" s="264"/>
      <c r="D1" s="264"/>
      <c r="E1" s="264"/>
      <c r="F1" s="264"/>
      <c r="G1" s="264"/>
    </row>
    <row r="2" spans="1:8" ht="21.75" customHeight="1" x14ac:dyDescent="0.25">
      <c r="A2" s="264" t="s">
        <v>363</v>
      </c>
      <c r="B2" s="264"/>
      <c r="C2" s="264"/>
      <c r="D2" s="264"/>
      <c r="E2" s="264"/>
      <c r="F2" s="264"/>
      <c r="G2" s="264"/>
      <c r="H2" s="98"/>
    </row>
    <row r="3" spans="1:8" ht="22.5" customHeight="1" x14ac:dyDescent="0.25">
      <c r="A3" s="265" t="str">
        <f>'B05-PS'!A4:M4</f>
        <v>(Kèm theo Tờ trình số:           /TTr-UBND, ngày           tháng 4 năm 2024 của UBND huyện Mường Tè)</v>
      </c>
      <c r="B3" s="266"/>
      <c r="C3" s="266"/>
      <c r="D3" s="266"/>
      <c r="E3" s="266"/>
      <c r="F3" s="266"/>
      <c r="G3" s="266"/>
      <c r="H3" s="98"/>
    </row>
    <row r="4" spans="1:8" ht="16.5" x14ac:dyDescent="0.25">
      <c r="A4" s="219"/>
      <c r="B4" s="220"/>
      <c r="C4" s="220"/>
      <c r="D4" s="220"/>
      <c r="E4" s="220"/>
      <c r="F4" s="220"/>
      <c r="G4" s="220"/>
      <c r="H4" s="98"/>
    </row>
    <row r="5" spans="1:8" ht="16.5" x14ac:dyDescent="0.25">
      <c r="A5" s="209"/>
      <c r="B5" s="209"/>
      <c r="C5" s="210"/>
      <c r="D5" s="210"/>
      <c r="E5" s="210"/>
      <c r="F5" s="269" t="s">
        <v>33</v>
      </c>
      <c r="G5" s="269"/>
      <c r="H5" s="98"/>
    </row>
    <row r="6" spans="1:8" ht="16.5" x14ac:dyDescent="0.25">
      <c r="A6" s="267" t="s">
        <v>0</v>
      </c>
      <c r="B6" s="267" t="s">
        <v>1</v>
      </c>
      <c r="C6" s="268" t="s">
        <v>151</v>
      </c>
      <c r="D6" s="268" t="s">
        <v>116</v>
      </c>
      <c r="E6" s="268"/>
      <c r="F6" s="268" t="s">
        <v>117</v>
      </c>
      <c r="G6" s="268" t="s">
        <v>121</v>
      </c>
      <c r="H6" s="99"/>
    </row>
    <row r="7" spans="1:8" ht="15.75" x14ac:dyDescent="0.25">
      <c r="A7" s="267"/>
      <c r="B7" s="267"/>
      <c r="C7" s="268"/>
      <c r="D7" s="268" t="s">
        <v>118</v>
      </c>
      <c r="E7" s="268" t="s">
        <v>119</v>
      </c>
      <c r="F7" s="268"/>
      <c r="G7" s="268"/>
      <c r="H7" s="99"/>
    </row>
    <row r="8" spans="1:8" ht="36" customHeight="1" x14ac:dyDescent="0.25">
      <c r="A8" s="267"/>
      <c r="B8" s="267"/>
      <c r="C8" s="268"/>
      <c r="D8" s="268"/>
      <c r="E8" s="268"/>
      <c r="F8" s="268"/>
      <c r="G8" s="268"/>
      <c r="H8" s="99"/>
    </row>
    <row r="9" spans="1:8" s="116" customFormat="1" ht="24.95" customHeight="1" x14ac:dyDescent="0.25">
      <c r="A9" s="213" t="s">
        <v>3</v>
      </c>
      <c r="B9" s="213" t="s">
        <v>4</v>
      </c>
      <c r="C9" s="122">
        <v>1</v>
      </c>
      <c r="D9" s="122">
        <v>2</v>
      </c>
      <c r="E9" s="122">
        <v>3</v>
      </c>
      <c r="F9" s="122">
        <v>4</v>
      </c>
      <c r="G9" s="213">
        <v>5</v>
      </c>
      <c r="H9" s="214"/>
    </row>
    <row r="10" spans="1:8" s="102" customFormat="1" ht="24.95" customHeight="1" x14ac:dyDescent="0.25">
      <c r="A10" s="211"/>
      <c r="B10" s="211" t="s">
        <v>17</v>
      </c>
      <c r="C10" s="215">
        <f>C12</f>
        <v>500</v>
      </c>
      <c r="D10" s="215">
        <f>D12</f>
        <v>100</v>
      </c>
      <c r="E10" s="215">
        <f t="shared" ref="E10:F10" si="0">E12</f>
        <v>100</v>
      </c>
      <c r="F10" s="215">
        <f t="shared" si="0"/>
        <v>500</v>
      </c>
      <c r="G10" s="123"/>
      <c r="H10" s="101"/>
    </row>
    <row r="11" spans="1:8" ht="24.95" customHeight="1" x14ac:dyDescent="0.25">
      <c r="A11" s="211" t="s">
        <v>3</v>
      </c>
      <c r="B11" s="217" t="s">
        <v>120</v>
      </c>
      <c r="C11" s="215"/>
      <c r="D11" s="215"/>
      <c r="E11" s="215"/>
      <c r="F11" s="215"/>
      <c r="G11" s="123"/>
      <c r="H11" s="99"/>
    </row>
    <row r="12" spans="1:8" ht="24.95" customHeight="1" x14ac:dyDescent="0.25">
      <c r="A12" s="211">
        <v>1</v>
      </c>
      <c r="B12" s="217" t="s">
        <v>74</v>
      </c>
      <c r="C12" s="215">
        <f>C13+C14</f>
        <v>500</v>
      </c>
      <c r="D12" s="215">
        <f t="shared" ref="D12:F12" si="1">D13+D14</f>
        <v>100</v>
      </c>
      <c r="E12" s="215">
        <f t="shared" si="1"/>
        <v>100</v>
      </c>
      <c r="F12" s="215">
        <f t="shared" si="1"/>
        <v>500</v>
      </c>
      <c r="G12" s="123"/>
      <c r="H12" s="101"/>
    </row>
    <row r="13" spans="1:8" ht="73.5" customHeight="1" x14ac:dyDescent="0.25">
      <c r="A13" s="212" t="s">
        <v>15</v>
      </c>
      <c r="B13" s="218" t="s">
        <v>149</v>
      </c>
      <c r="C13" s="216">
        <v>500</v>
      </c>
      <c r="D13" s="216">
        <v>100</v>
      </c>
      <c r="E13" s="216"/>
      <c r="F13" s="216">
        <f>C13-D13+E13</f>
        <v>400</v>
      </c>
      <c r="G13" s="124"/>
      <c r="H13" s="108"/>
    </row>
    <row r="14" spans="1:8" ht="39.950000000000003" customHeight="1" x14ac:dyDescent="0.25">
      <c r="A14" s="212" t="s">
        <v>15</v>
      </c>
      <c r="B14" s="218" t="s">
        <v>150</v>
      </c>
      <c r="C14" s="216">
        <v>0</v>
      </c>
      <c r="D14" s="216"/>
      <c r="E14" s="216">
        <v>100</v>
      </c>
      <c r="F14" s="216">
        <f t="shared" ref="F14:F15" si="2">C14-D14+E14</f>
        <v>100</v>
      </c>
      <c r="G14" s="124"/>
      <c r="H14" s="108"/>
    </row>
    <row r="15" spans="1:8" ht="15.75" hidden="1" x14ac:dyDescent="0.25">
      <c r="A15" s="105"/>
      <c r="B15" s="39"/>
      <c r="C15" s="106"/>
      <c r="D15" s="106"/>
      <c r="E15" s="106"/>
      <c r="F15" s="103">
        <f t="shared" si="2"/>
        <v>0</v>
      </c>
      <c r="G15" s="107"/>
      <c r="H15" s="108"/>
    </row>
    <row r="16" spans="1:8" ht="15.75" hidden="1" x14ac:dyDescent="0.25">
      <c r="A16" s="105"/>
      <c r="B16" s="39"/>
      <c r="C16" s="106"/>
      <c r="D16" s="106"/>
      <c r="E16" s="106"/>
      <c r="F16" s="106"/>
      <c r="G16" s="107"/>
      <c r="H16" s="108"/>
    </row>
    <row r="17" spans="1:8" ht="15.75" hidden="1" x14ac:dyDescent="0.25">
      <c r="A17" s="100"/>
      <c r="B17" s="40"/>
      <c r="C17" s="103"/>
      <c r="D17" s="103"/>
      <c r="E17" s="103"/>
      <c r="F17" s="103"/>
      <c r="G17" s="104"/>
      <c r="H17" s="109"/>
    </row>
    <row r="18" spans="1:8" ht="15.75" hidden="1" x14ac:dyDescent="0.25">
      <c r="A18" s="105"/>
      <c r="B18" s="39"/>
      <c r="C18" s="106"/>
      <c r="D18" s="106"/>
      <c r="E18" s="106"/>
      <c r="F18" s="106"/>
      <c r="G18" s="107"/>
      <c r="H18" s="108"/>
    </row>
    <row r="19" spans="1:8" ht="15.75" hidden="1" x14ac:dyDescent="0.25">
      <c r="A19" s="105"/>
      <c r="B19" s="39"/>
      <c r="C19" s="106"/>
      <c r="D19" s="106"/>
      <c r="E19" s="106"/>
      <c r="F19" s="106"/>
      <c r="G19" s="107"/>
      <c r="H19" s="108"/>
    </row>
    <row r="20" spans="1:8" ht="15.75" hidden="1" x14ac:dyDescent="0.25">
      <c r="A20" s="105"/>
      <c r="B20" s="39"/>
      <c r="C20" s="106"/>
      <c r="D20" s="106"/>
      <c r="E20" s="106"/>
      <c r="F20" s="106"/>
      <c r="G20" s="107"/>
      <c r="H20" s="108"/>
    </row>
    <row r="21" spans="1:8" ht="15.75" hidden="1" x14ac:dyDescent="0.25">
      <c r="A21" s="105"/>
      <c r="B21" s="39"/>
      <c r="C21" s="106"/>
      <c r="D21" s="106"/>
      <c r="E21" s="106"/>
      <c r="F21" s="106"/>
      <c r="G21" s="107"/>
      <c r="H21" s="108"/>
    </row>
    <row r="22" spans="1:8" ht="15.75" hidden="1" x14ac:dyDescent="0.25">
      <c r="A22" s="100"/>
      <c r="B22" s="40"/>
      <c r="C22" s="103"/>
      <c r="D22" s="103"/>
      <c r="E22" s="103"/>
      <c r="F22" s="103"/>
      <c r="G22" s="110"/>
      <c r="H22" s="99"/>
    </row>
    <row r="23" spans="1:8" s="116" customFormat="1" ht="32.25" hidden="1" customHeight="1" x14ac:dyDescent="0.25">
      <c r="A23" s="111"/>
      <c r="B23" s="112"/>
      <c r="C23" s="113"/>
      <c r="D23" s="113"/>
      <c r="E23" s="113"/>
      <c r="F23" s="113"/>
      <c r="G23" s="114"/>
      <c r="H23" s="115"/>
    </row>
    <row r="24" spans="1:8" s="116" customFormat="1" ht="32.25" hidden="1" customHeight="1" x14ac:dyDescent="0.25">
      <c r="A24" s="117"/>
      <c r="B24" s="118"/>
      <c r="C24" s="119"/>
      <c r="D24" s="119"/>
      <c r="E24" s="119"/>
      <c r="F24" s="119"/>
      <c r="G24" s="120"/>
      <c r="H24" s="115"/>
    </row>
    <row r="25" spans="1:8" ht="32.25" customHeight="1" x14ac:dyDescent="0.25"/>
  </sheetData>
  <mergeCells count="12">
    <mergeCell ref="A1:G1"/>
    <mergeCell ref="A2:G2"/>
    <mergeCell ref="A3:G3"/>
    <mergeCell ref="A6:A8"/>
    <mergeCell ref="B6:B8"/>
    <mergeCell ref="C6:C8"/>
    <mergeCell ref="G6:G8"/>
    <mergeCell ref="D7:D8"/>
    <mergeCell ref="E7:E8"/>
    <mergeCell ref="D6:E6"/>
    <mergeCell ref="F6:F8"/>
    <mergeCell ref="F5:G5"/>
  </mergeCells>
  <printOptions horizontalCentered="1"/>
  <pageMargins left="0.19685039370078741" right="0.19685039370078741" top="0.6692913385826772" bottom="0.35433070866141736" header="0.31496062992125984" footer="0.31496062992125984"/>
  <pageSetup paperSize="9" orientation="landscape"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
  <sheetViews>
    <sheetView workbookViewId="0"/>
  </sheetViews>
  <sheetFormatPr defaultColWidth="8.85546875"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
  <sheetViews>
    <sheetView workbookViewId="0"/>
  </sheetViews>
  <sheetFormatPr defaultColWidth="8.85546875" defaultRowHeight="15" x14ac:dyDescent="0.25"/>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
  <sheetViews>
    <sheetView workbookViewId="0"/>
  </sheetViews>
  <sheetFormatPr defaultColWidth="8.85546875" defaultRowHeight="15" x14ac:dyDescent="0.25"/>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
  <sheetViews>
    <sheetView workbookViewId="0"/>
  </sheetViews>
  <sheetFormatPr defaultColWidth="8.85546875" defaultRowHeight="15" x14ac:dyDescent="0.25"/>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
  <sheetViews>
    <sheetView workbookViewId="0"/>
  </sheetViews>
  <sheetFormatPr defaultColWidth="8.85546875" defaultRowHeight="15" x14ac:dyDescent="0.25"/>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
  <sheetViews>
    <sheetView workbookViewId="0"/>
  </sheetViews>
  <sheetFormatPr defaultColWidth="8.85546875" defaultRowHeight="15" x14ac:dyDescent="0.25"/>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ColWidth="8.85546875" defaultRowHeight="15" x14ac:dyDescent="0.25"/>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ColWidth="8.85546875"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15</vt:i4>
      </vt:variant>
      <vt:variant>
        <vt:lpstr>Named Ranges</vt:lpstr>
      </vt:variant>
      <vt:variant>
        <vt:i4>10</vt:i4>
      </vt:variant>
    </vt:vector>
  </HeadingPairs>
  <TitlesOfParts>
    <vt:vector size="25" baseType="lpstr">
      <vt:lpstr>Sheet2</vt:lpstr>
      <vt:lpstr>Sheet3</vt:lpstr>
      <vt:lpstr>Sheet4</vt:lpstr>
      <vt:lpstr>Sheet5</vt:lpstr>
      <vt:lpstr>Sheet6</vt:lpstr>
      <vt:lpstr>Sheet7</vt:lpstr>
      <vt:lpstr>Sheet8</vt:lpstr>
      <vt:lpstr>foxz</vt:lpstr>
      <vt:lpstr>Biểu 01-TH</vt:lpstr>
      <vt:lpstr>B2_Vốn cân đối (ĐTC)</vt:lpstr>
      <vt:lpstr>B03- CT GNBV</vt:lpstr>
      <vt:lpstr>B4- NQ88 CTPTKT-XH(SN) </vt:lpstr>
      <vt:lpstr>B3-CT GNBV</vt:lpstr>
      <vt:lpstr>B05-PS</vt:lpstr>
      <vt:lpstr>B06- Điều chỉnh</vt:lpstr>
      <vt:lpstr>'B05-PS'!Print_Area</vt:lpstr>
      <vt:lpstr>'B06- Điều chỉnh'!Print_Area</vt:lpstr>
      <vt:lpstr>'B2_Vốn cân đối (ĐTC)'!Print_Area</vt:lpstr>
      <vt:lpstr>'B3-CT GNBV'!Print_Area</vt:lpstr>
      <vt:lpstr>'B4- NQ88 CTPTKT-XH(SN) '!Print_Area</vt:lpstr>
      <vt:lpstr>'Biểu 01-TH'!Print_Area</vt:lpstr>
      <vt:lpstr>'B05-PS'!Print_Titles</vt:lpstr>
      <vt:lpstr>'B06- Điều chỉnh'!Print_Titles</vt:lpstr>
      <vt:lpstr>'B3-CT GNBV'!Print_Titles</vt:lpstr>
      <vt:lpstr>'B4- NQ88 CTPTKT-XH(SN) '!Print_Titles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2024-04-14T16:38:42Z</dcterms:modified>
</cp:coreProperties>
</file>